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211\Finanzen &amp; Controlling\Prozesse\Kita\Kita Korrekturverfahren\Abrechnungsformular\"/>
    </mc:Choice>
  </mc:AlternateContent>
  <bookViews>
    <workbookView xWindow="0" yWindow="60" windowWidth="15345" windowHeight="7815" tabRatio="868" activeTab="1"/>
  </bookViews>
  <sheets>
    <sheet name="Bearbeitungshinweise" sheetId="4" r:id="rId1"/>
    <sheet name="Kita-Korrekturabrechnung" sheetId="1" r:id="rId2"/>
    <sheet name="Endabrechnung bis 19-20" sheetId="16" r:id="rId3"/>
    <sheet name="Endabrechnung ab 20-21" sheetId="3" r:id="rId4"/>
    <sheet name="KiSt-Korrverf. Miet-SoFi " sheetId="13" r:id="rId5"/>
    <sheet name="2014" sheetId="6" state="hidden" r:id="rId6"/>
    <sheet name="2015" sheetId="11" state="hidden" r:id="rId7"/>
    <sheet name="2016" sheetId="12" state="hidden" r:id="rId8"/>
    <sheet name="2017" sheetId="9" state="hidden" r:id="rId9"/>
    <sheet name="2018" sheetId="7" state="hidden" r:id="rId10"/>
    <sheet name="2019" sheetId="8" state="hidden" r:id="rId11"/>
    <sheet name="2020" sheetId="10" state="hidden" r:id="rId12"/>
    <sheet name="2021" sheetId="14" state="hidden" r:id="rId13"/>
    <sheet name="2022" sheetId="15" state="hidden" r:id="rId14"/>
    <sheet name="2023" sheetId="17" state="hidden" r:id="rId15"/>
    <sheet name="2024" sheetId="18" state="hidden" r:id="rId16"/>
  </sheets>
  <externalReferences>
    <externalReference r:id="rId17"/>
  </externalReferences>
  <definedNames>
    <definedName name="___c" localSheetId="14">#REF!</definedName>
    <definedName name="___c" localSheetId="2">#REF!</definedName>
    <definedName name="___c" localSheetId="4">#REF!</definedName>
    <definedName name="___c">#REF!</definedName>
    <definedName name="__c" localSheetId="14">#REF!</definedName>
    <definedName name="__c" localSheetId="4">#REF!</definedName>
    <definedName name="__c">#REF!</definedName>
    <definedName name="_1.1.2.1" localSheetId="5">#REF!</definedName>
    <definedName name="_1.1.2.1" localSheetId="6">#REF!</definedName>
    <definedName name="_1.1.2.1" localSheetId="7">#REF!</definedName>
    <definedName name="_1.1.2.1" localSheetId="8">#REF!</definedName>
    <definedName name="_1.1.2.1" localSheetId="9">#REF!</definedName>
    <definedName name="_1.1.2.1" localSheetId="10">#REF!</definedName>
    <definedName name="_1.1.2.1" localSheetId="11">#REF!</definedName>
    <definedName name="_1.1.2.1" localSheetId="14">#REF!</definedName>
    <definedName name="_1.1.2.1" localSheetId="4">#REF!</definedName>
    <definedName name="_1.1.2.1" localSheetId="1">#REF!</definedName>
    <definedName name="_1.1.2.1">#REF!</definedName>
    <definedName name="_1.1.2.1." localSheetId="5">#REF!</definedName>
    <definedName name="_1.1.2.1." localSheetId="6">#REF!</definedName>
    <definedName name="_1.1.2.1." localSheetId="7">#REF!</definedName>
    <definedName name="_1.1.2.1." localSheetId="8">#REF!</definedName>
    <definedName name="_1.1.2.1." localSheetId="9">#REF!</definedName>
    <definedName name="_1.1.2.1." localSheetId="10">#REF!</definedName>
    <definedName name="_1.1.2.1." localSheetId="11">#REF!</definedName>
    <definedName name="_1.1.2.1." localSheetId="14">#REF!</definedName>
    <definedName name="_1.1.2.1." localSheetId="4">#REF!</definedName>
    <definedName name="_1.1.2.1." localSheetId="1">#REF!</definedName>
    <definedName name="_1.1.2.1.">#REF!</definedName>
    <definedName name="_1.1.2.2." localSheetId="5">#REF!</definedName>
    <definedName name="_1.1.2.2." localSheetId="6">#REF!</definedName>
    <definedName name="_1.1.2.2." localSheetId="7">#REF!</definedName>
    <definedName name="_1.1.2.2." localSheetId="8">#REF!</definedName>
    <definedName name="_1.1.2.2." localSheetId="9">#REF!</definedName>
    <definedName name="_1.1.2.2." localSheetId="10">#REF!</definedName>
    <definedName name="_1.1.2.2." localSheetId="11">#REF!</definedName>
    <definedName name="_1.1.2.2." localSheetId="14">#REF!</definedName>
    <definedName name="_1.1.2.2." localSheetId="4">#REF!</definedName>
    <definedName name="_1.1.2.2." localSheetId="1">#REF!</definedName>
    <definedName name="_1.1.2.2.">#REF!</definedName>
    <definedName name="_1.1.2.3." localSheetId="5">#REF!</definedName>
    <definedName name="_1.1.2.3." localSheetId="6">#REF!</definedName>
    <definedName name="_1.1.2.3." localSheetId="7">#REF!</definedName>
    <definedName name="_1.1.2.3." localSheetId="8">#REF!</definedName>
    <definedName name="_1.1.2.3." localSheetId="9">#REF!</definedName>
    <definedName name="_1.1.2.3." localSheetId="10">#REF!</definedName>
    <definedName name="_1.1.2.3." localSheetId="11">#REF!</definedName>
    <definedName name="_1.1.2.3." localSheetId="14">#REF!</definedName>
    <definedName name="_1.1.2.3." localSheetId="4">#REF!</definedName>
    <definedName name="_1.1.2.3." localSheetId="1">#REF!</definedName>
    <definedName name="_1.1.2.3.">#REF!</definedName>
    <definedName name="_1.2" localSheetId="5">#REF!</definedName>
    <definedName name="_1.2" localSheetId="6">#REF!</definedName>
    <definedName name="_1.2" localSheetId="7">#REF!</definedName>
    <definedName name="_1.2" localSheetId="8">#REF!</definedName>
    <definedName name="_1.2" localSheetId="9">#REF!</definedName>
    <definedName name="_1.2" localSheetId="10">#REF!</definedName>
    <definedName name="_1.2" localSheetId="11">#REF!</definedName>
    <definedName name="_1.2" localSheetId="14">#REF!</definedName>
    <definedName name="_1.2">#REF!</definedName>
    <definedName name="_2" localSheetId="6">#REF!</definedName>
    <definedName name="_2" localSheetId="7">#REF!</definedName>
    <definedName name="_2" localSheetId="8">#REF!</definedName>
    <definedName name="_2" localSheetId="10">#REF!</definedName>
    <definedName name="_2" localSheetId="11">#REF!</definedName>
    <definedName name="_2" localSheetId="14">#REF!</definedName>
    <definedName name="_2">#REF!</definedName>
    <definedName name="_c" localSheetId="5">#REF!</definedName>
    <definedName name="_c" localSheetId="6">#REF!</definedName>
    <definedName name="_c" localSheetId="7">#REF!</definedName>
    <definedName name="_c" localSheetId="8">#REF!</definedName>
    <definedName name="_c" localSheetId="9">#REF!</definedName>
    <definedName name="_c" localSheetId="10">#REF!</definedName>
    <definedName name="_c" localSheetId="11">#REF!</definedName>
    <definedName name="_c" localSheetId="14">#REF!</definedName>
    <definedName name="_c" localSheetId="4">#REF!</definedName>
    <definedName name="_c" localSheetId="1">#REF!</definedName>
    <definedName name="_c">#REF!</definedName>
    <definedName name="_f" localSheetId="6">#REF!</definedName>
    <definedName name="_f" localSheetId="7">#REF!</definedName>
    <definedName name="_f" localSheetId="8">#REF!</definedName>
    <definedName name="_f" localSheetId="10">#REF!</definedName>
    <definedName name="_f" localSheetId="11">#REF!</definedName>
    <definedName name="_f" localSheetId="14">#REF!</definedName>
    <definedName name="_f">#REF!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4">#REF!</definedName>
    <definedName name="a" localSheetId="4">#REF!</definedName>
    <definedName name="a" localSheetId="1">#REF!</definedName>
    <definedName name="a">#REF!</definedName>
    <definedName name="Bezeichnung" localSheetId="5">#REF!</definedName>
    <definedName name="Bezeichnung" localSheetId="6">#REF!</definedName>
    <definedName name="Bezeichnung" localSheetId="7">#REF!</definedName>
    <definedName name="Bezeichnung" localSheetId="8">#REF!</definedName>
    <definedName name="Bezeichnung" localSheetId="9">#REF!</definedName>
    <definedName name="Bezeichnung" localSheetId="10">#REF!</definedName>
    <definedName name="Bezeichnung" localSheetId="11">#REF!</definedName>
    <definedName name="Bezeichnung" localSheetId="14">#REF!</definedName>
    <definedName name="Bezeichnung" localSheetId="4">#REF!</definedName>
    <definedName name="Bezeichnung" localSheetId="1">#REF!</definedName>
    <definedName name="Bezeichnung">#REF!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4">#REF!</definedName>
    <definedName name="_xlnm.Database" localSheetId="4">#REF!</definedName>
    <definedName name="_xlnm.Database" localSheetId="1">#REF!</definedName>
    <definedName name="_xlnm.Database">#REF!</definedName>
    <definedName name="_xlnm.Print_Area" localSheetId="5">'2014'!$B$1:$G$38</definedName>
    <definedName name="_xlnm.Print_Area" localSheetId="6">'2015'!$B$1:$G$38</definedName>
    <definedName name="_xlnm.Print_Area" localSheetId="7">'2016'!$B$1:$G$38</definedName>
    <definedName name="_xlnm.Print_Area" localSheetId="8">'2017'!$B$1:$G$38</definedName>
    <definedName name="_xlnm.Print_Area" localSheetId="9">'2018'!$B$1:$G$38</definedName>
    <definedName name="_xlnm.Print_Area" localSheetId="10">'2019'!$B$1:$G$38</definedName>
    <definedName name="_xlnm.Print_Area" localSheetId="11">'2020'!$B$1:$G$38</definedName>
    <definedName name="_xlnm.Print_Area" localSheetId="3">'Endabrechnung ab 20-21'!$A$2:$AE$38</definedName>
    <definedName name="_xlnm.Print_Area" localSheetId="2">'Endabrechnung bis 19-20'!$A$2:$AE$38</definedName>
    <definedName name="_xlnm.Print_Area" localSheetId="1">'Kita-Korrekturabrechnung'!$A$2:$K$65</definedName>
    <definedName name="e" localSheetId="5">#REF!</definedName>
    <definedName name="e" localSheetId="6">#REF!</definedName>
    <definedName name="e" localSheetId="7">#REF!</definedName>
    <definedName name="e" localSheetId="8">#REF!</definedName>
    <definedName name="e" localSheetId="9">#REF!</definedName>
    <definedName name="e" localSheetId="10">#REF!</definedName>
    <definedName name="e" localSheetId="11">#REF!</definedName>
    <definedName name="e" localSheetId="14">#REF!</definedName>
    <definedName name="e" localSheetId="4">#REF!</definedName>
    <definedName name="e" localSheetId="1">#REF!</definedName>
    <definedName name="e">#REF!</definedName>
    <definedName name="h" localSheetId="5">#REF!</definedName>
    <definedName name="h" localSheetId="6">#REF!</definedName>
    <definedName name="h" localSheetId="7">#REF!</definedName>
    <definedName name="h" localSheetId="8">#REF!</definedName>
    <definedName name="h" localSheetId="9">#REF!</definedName>
    <definedName name="h" localSheetId="10">#REF!</definedName>
    <definedName name="h" localSheetId="11">#REF!</definedName>
    <definedName name="h" localSheetId="14">#REF!</definedName>
    <definedName name="h" localSheetId="4">#REF!</definedName>
    <definedName name="h" localSheetId="1">#REF!</definedName>
    <definedName name="h">#REF!</definedName>
    <definedName name="i" localSheetId="5">#REF!</definedName>
    <definedName name="i" localSheetId="6">#REF!</definedName>
    <definedName name="i" localSheetId="7">#REF!</definedName>
    <definedName name="i" localSheetId="8">#REF!</definedName>
    <definedName name="i" localSheetId="9">#REF!</definedName>
    <definedName name="i" localSheetId="10">#REF!</definedName>
    <definedName name="i" localSheetId="11">#REF!</definedName>
    <definedName name="i" localSheetId="14">#REF!</definedName>
    <definedName name="i" localSheetId="4">#REF!</definedName>
    <definedName name="i" localSheetId="1">#REF!</definedName>
    <definedName name="i">#REF!</definedName>
    <definedName name="Ist" localSheetId="5">'2014'!#REF!</definedName>
    <definedName name="Ist" localSheetId="6">'2015'!#REF!</definedName>
    <definedName name="Ist" localSheetId="7">'2016'!#REF!</definedName>
    <definedName name="Ist" localSheetId="8">'2017'!#REF!</definedName>
    <definedName name="Ist" localSheetId="9">'2018'!#REF!</definedName>
    <definedName name="Ist" localSheetId="10">'2019'!#REF!</definedName>
    <definedName name="Ist" localSheetId="11">'2020'!#REF!</definedName>
    <definedName name="Ist" localSheetId="2">'Endabrechnung bis 19-20'!$AB$31</definedName>
    <definedName name="Ist">'Endabrechnung ab 20-21'!$AC$33</definedName>
    <definedName name="ISTneu">'Endabrechnung ab 20-21'!$AC$33</definedName>
    <definedName name="Kirche" localSheetId="5">#REF!</definedName>
    <definedName name="Kirche" localSheetId="6">#REF!</definedName>
    <definedName name="Kirche" localSheetId="7">#REF!</definedName>
    <definedName name="Kirche" localSheetId="8">#REF!</definedName>
    <definedName name="Kirche" localSheetId="9">#REF!</definedName>
    <definedName name="Kirche" localSheetId="10">#REF!</definedName>
    <definedName name="Kirche" localSheetId="11">#REF!</definedName>
    <definedName name="Kirche" localSheetId="14">#REF!</definedName>
    <definedName name="Kirche" localSheetId="4">#REF!</definedName>
    <definedName name="Kirche" localSheetId="1">#REF!</definedName>
    <definedName name="Kirche">#REF!</definedName>
    <definedName name="KP" localSheetId="5">'2014'!#REF!</definedName>
    <definedName name="KP" localSheetId="6">'2015'!#REF!</definedName>
    <definedName name="KP" localSheetId="7">'2016'!#REF!</definedName>
    <definedName name="KP" localSheetId="8">'2017'!#REF!</definedName>
    <definedName name="KP" localSheetId="9">'2018'!#REF!</definedName>
    <definedName name="KP" localSheetId="10">'2019'!#REF!</definedName>
    <definedName name="KP" localSheetId="11">'2020'!#REF!</definedName>
    <definedName name="KP" localSheetId="2">'Endabrechnung bis 19-20'!$AB$28</definedName>
    <definedName name="KP">'Endabrechnung ab 20-21'!$AC$28</definedName>
    <definedName name="KPneu">'Endabrechnung ab 20-21'!$AC$28</definedName>
    <definedName name="l" localSheetId="5">#REF!</definedName>
    <definedName name="l" localSheetId="6">#REF!</definedName>
    <definedName name="l" localSheetId="7">#REF!</definedName>
    <definedName name="l" localSheetId="8">#REF!</definedName>
    <definedName name="l" localSheetId="9">#REF!</definedName>
    <definedName name="l" localSheetId="10">#REF!</definedName>
    <definedName name="l" localSheetId="11">#REF!</definedName>
    <definedName name="l" localSheetId="14">#REF!</definedName>
    <definedName name="l" localSheetId="4">#REF!</definedName>
    <definedName name="l" localSheetId="1">#REF!</definedName>
    <definedName name="l">#REF!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 localSheetId="11">#REF!</definedName>
    <definedName name="m" localSheetId="14">#REF!</definedName>
    <definedName name="m" localSheetId="4">#REF!</definedName>
    <definedName name="m" localSheetId="1">#REF!</definedName>
    <definedName name="m">#REF!</definedName>
    <definedName name="P_Büro" localSheetId="5">#REF!</definedName>
    <definedName name="P_Büro" localSheetId="6">#REF!</definedName>
    <definedName name="P_Büro" localSheetId="7">#REF!</definedName>
    <definedName name="P_Büro" localSheetId="8">#REF!</definedName>
    <definedName name="P_Büro" localSheetId="9">#REF!</definedName>
    <definedName name="P_Büro" localSheetId="10">#REF!</definedName>
    <definedName name="P_Büro" localSheetId="11">#REF!</definedName>
    <definedName name="P_Büro" localSheetId="14">#REF!</definedName>
    <definedName name="P_Büro" localSheetId="4">#REF!</definedName>
    <definedName name="P_Büro" localSheetId="1">#REF!</definedName>
    <definedName name="P_Büro">#REF!</definedName>
    <definedName name="Pfarrsaal" localSheetId="5">#REF!</definedName>
    <definedName name="Pfarrsaal" localSheetId="6">#REF!</definedName>
    <definedName name="Pfarrsaal" localSheetId="7">#REF!</definedName>
    <definedName name="Pfarrsaal" localSheetId="8">#REF!</definedName>
    <definedName name="Pfarrsaal" localSheetId="9">#REF!</definedName>
    <definedName name="Pfarrsaal" localSheetId="10">#REF!</definedName>
    <definedName name="Pfarrsaal" localSheetId="11">#REF!</definedName>
    <definedName name="Pfarrsaal" localSheetId="14">#REF!</definedName>
    <definedName name="Pfarrsaal" localSheetId="4">#REF!</definedName>
    <definedName name="Pfarrsaal" localSheetId="1">#REF!</definedName>
    <definedName name="Pfarrsaal">#REF!</definedName>
    <definedName name="PG" localSheetId="5">'2014'!#REF!</definedName>
    <definedName name="PG" localSheetId="6">'2015'!#REF!</definedName>
    <definedName name="PG" localSheetId="7">'2016'!#REF!</definedName>
    <definedName name="PG" localSheetId="8">'2017'!#REF!</definedName>
    <definedName name="PG" localSheetId="9">'2018'!#REF!</definedName>
    <definedName name="PG" localSheetId="10">'2019'!#REF!</definedName>
    <definedName name="PG" localSheetId="11">'2020'!#REF!</definedName>
    <definedName name="PG" localSheetId="2">'Endabrechnung bis 19-20'!$AB$29</definedName>
    <definedName name="PG">'Endabrechnung ab 20-21'!$AC$29</definedName>
    <definedName name="PGneu">'Endabrechnung ab 20-21'!$AC$29</definedName>
    <definedName name="PGVJ">'Endabrechnung ab 20-21'!$AC$31</definedName>
    <definedName name="Schlüsselzuweisung" localSheetId="5">#REF!</definedName>
    <definedName name="Schlüsselzuweisung" localSheetId="6">#REF!</definedName>
    <definedName name="Schlüsselzuweisung" localSheetId="7">#REF!</definedName>
    <definedName name="Schlüsselzuweisung" localSheetId="8">#REF!</definedName>
    <definedName name="Schlüsselzuweisung" localSheetId="9">#REF!</definedName>
    <definedName name="Schlüsselzuweisung" localSheetId="10">#REF!</definedName>
    <definedName name="Schlüsselzuweisung" localSheetId="11">#REF!</definedName>
    <definedName name="Schlüsselzuweisung" localSheetId="14">#REF!</definedName>
    <definedName name="Schlüsselzuweisung" localSheetId="4">#REF!</definedName>
    <definedName name="Schlüsselzuweisung" localSheetId="1">#REF!</definedName>
    <definedName name="Schlüsselzuweisung">#REF!</definedName>
    <definedName name="Sofi" localSheetId="14">#REF!</definedName>
    <definedName name="Sofi">#REF!</definedName>
    <definedName name="SZ">[1]Tabelle1!$B$7:$E$19</definedName>
    <definedName name="tag" localSheetId="6">#REF!</definedName>
    <definedName name="tag" localSheetId="7">#REF!</definedName>
    <definedName name="tag" localSheetId="8">#REF!</definedName>
    <definedName name="tag" localSheetId="10">#REF!</definedName>
    <definedName name="tag" localSheetId="11">#REF!</definedName>
    <definedName name="tag" localSheetId="14">#REF!</definedName>
    <definedName name="tag">#REF!</definedName>
    <definedName name="Zuweisungen" localSheetId="1">'Kita-Korrekturabrechnung'!#REF!</definedName>
  </definedNames>
  <calcPr calcId="162913"/>
</workbook>
</file>

<file path=xl/calcChain.xml><?xml version="1.0" encoding="utf-8"?>
<calcChain xmlns="http://schemas.openxmlformats.org/spreadsheetml/2006/main">
  <c r="C19" i="1" l="1"/>
  <c r="AC35" i="3" l="1"/>
  <c r="C35" i="1" l="1"/>
  <c r="A36" i="1"/>
  <c r="A35" i="1"/>
  <c r="A21" i="1"/>
  <c r="A20" i="1"/>
  <c r="A19" i="1"/>
  <c r="C21" i="1"/>
  <c r="E9" i="13" l="1"/>
  <c r="D8" i="13"/>
  <c r="D7" i="13"/>
  <c r="D6" i="13"/>
  <c r="C8" i="13"/>
  <c r="C7" i="13"/>
  <c r="C6" i="13"/>
  <c r="K14" i="1" l="1"/>
  <c r="I32" i="16" l="1"/>
  <c r="I31" i="16"/>
  <c r="C7" i="16"/>
  <c r="C6" i="16"/>
  <c r="C5" i="16"/>
  <c r="C4" i="16"/>
  <c r="D15" i="16"/>
  <c r="E16" i="16"/>
  <c r="F20" i="16"/>
  <c r="C21" i="16"/>
  <c r="E20" i="16"/>
  <c r="E17" i="16"/>
  <c r="E12" i="16"/>
  <c r="C22" i="16"/>
  <c r="D20" i="16"/>
  <c r="D21" i="16"/>
  <c r="D10" i="16"/>
  <c r="C12" i="16"/>
  <c r="C10" i="16"/>
  <c r="F16" i="16"/>
  <c r="C11" i="16"/>
  <c r="F17" i="16"/>
  <c r="E11" i="16"/>
  <c r="E15" i="16"/>
  <c r="E10" i="16"/>
  <c r="C20" i="16"/>
  <c r="D12" i="16"/>
  <c r="E21" i="16"/>
  <c r="C16" i="16"/>
  <c r="F12" i="16"/>
  <c r="D16" i="16"/>
  <c r="D22" i="16"/>
  <c r="C17" i="16"/>
  <c r="D11" i="16"/>
  <c r="F21" i="16"/>
  <c r="F15" i="16"/>
  <c r="F11" i="16"/>
  <c r="C15" i="16"/>
  <c r="D17" i="16"/>
  <c r="F22" i="16"/>
  <c r="F10" i="16"/>
  <c r="E22" i="16"/>
  <c r="B2" i="16" l="1"/>
  <c r="B2" i="3"/>
  <c r="D31" i="16"/>
  <c r="I13" i="3" l="1"/>
  <c r="E16" i="3"/>
  <c r="E21" i="3"/>
  <c r="E10" i="3"/>
  <c r="E22" i="3"/>
  <c r="E12" i="3"/>
  <c r="D10" i="3"/>
  <c r="E17" i="3"/>
  <c r="E20" i="3"/>
  <c r="E11" i="3"/>
  <c r="E15" i="3"/>
  <c r="AA37" i="16" l="1"/>
  <c r="V25" i="16"/>
  <c r="R25" i="16"/>
  <c r="N25" i="16"/>
  <c r="Y23" i="16"/>
  <c r="Y25" i="16" s="1"/>
  <c r="X23" i="16"/>
  <c r="W23" i="16"/>
  <c r="W25" i="16" s="1"/>
  <c r="V23" i="16"/>
  <c r="U23" i="16"/>
  <c r="U25" i="16" s="1"/>
  <c r="T23" i="16"/>
  <c r="S23" i="16"/>
  <c r="S25" i="16" s="1"/>
  <c r="R23" i="16"/>
  <c r="Q23" i="16"/>
  <c r="Q25" i="16" s="1"/>
  <c r="P23" i="16"/>
  <c r="O23" i="16"/>
  <c r="O25" i="16" s="1"/>
  <c r="N23" i="16"/>
  <c r="M23" i="16"/>
  <c r="M25" i="16" s="1"/>
  <c r="I23" i="16"/>
  <c r="AA22" i="16"/>
  <c r="AA21" i="16"/>
  <c r="AA20" i="16"/>
  <c r="Y18" i="16"/>
  <c r="X18" i="16"/>
  <c r="X25" i="16" s="1"/>
  <c r="W18" i="16"/>
  <c r="V18" i="16"/>
  <c r="U18" i="16"/>
  <c r="T18" i="16"/>
  <c r="T25" i="16" s="1"/>
  <c r="S18" i="16"/>
  <c r="R18" i="16"/>
  <c r="Q18" i="16"/>
  <c r="P18" i="16"/>
  <c r="P25" i="16" s="1"/>
  <c r="O18" i="16"/>
  <c r="N18" i="16"/>
  <c r="M18" i="16"/>
  <c r="I18" i="16"/>
  <c r="AA17" i="16"/>
  <c r="AA16" i="16"/>
  <c r="AA15" i="16"/>
  <c r="AA18" i="16" s="1"/>
  <c r="Y13" i="16"/>
  <c r="X13" i="16"/>
  <c r="W13" i="16"/>
  <c r="V13" i="16"/>
  <c r="U13" i="16"/>
  <c r="T13" i="16"/>
  <c r="S13" i="16"/>
  <c r="R13" i="16"/>
  <c r="Q13" i="16"/>
  <c r="P13" i="16"/>
  <c r="O13" i="16"/>
  <c r="N13" i="16"/>
  <c r="M13" i="16"/>
  <c r="I13" i="16"/>
  <c r="H13" i="16"/>
  <c r="AA12" i="16"/>
  <c r="AA11" i="16"/>
  <c r="AA10" i="16"/>
  <c r="AA13" i="16" s="1"/>
  <c r="I25" i="16" l="1"/>
  <c r="AE11" i="16"/>
  <c r="J15" i="16"/>
  <c r="AE17" i="16"/>
  <c r="AE20" i="16"/>
  <c r="J22" i="16"/>
  <c r="AB16" i="16"/>
  <c r="J16" i="16"/>
  <c r="AE21" i="16"/>
  <c r="AE10" i="16"/>
  <c r="AB12" i="16"/>
  <c r="J12" i="16"/>
  <c r="AE16" i="16"/>
  <c r="AB21" i="16"/>
  <c r="J21" i="16"/>
  <c r="J10" i="16"/>
  <c r="AB10" i="16"/>
  <c r="AE12" i="16"/>
  <c r="J11" i="16"/>
  <c r="AD15" i="16"/>
  <c r="AE15" i="16"/>
  <c r="J17" i="16"/>
  <c r="J20" i="16"/>
  <c r="AD22" i="16"/>
  <c r="AE22" i="16"/>
  <c r="AD21" i="16"/>
  <c r="AD16" i="16"/>
  <c r="AD20" i="16"/>
  <c r="AD17" i="16"/>
  <c r="AD11" i="16"/>
  <c r="AB22" i="16"/>
  <c r="AD12" i="16"/>
  <c r="AD10" i="16"/>
  <c r="AB11" i="16"/>
  <c r="AB17" i="16"/>
  <c r="AB20" i="16"/>
  <c r="AA23" i="16"/>
  <c r="AA25" i="16" s="1"/>
  <c r="AB15" i="16"/>
  <c r="AE18" i="16" l="1"/>
  <c r="J23" i="16"/>
  <c r="AD13" i="16"/>
  <c r="AB13" i="16"/>
  <c r="AB23" i="16"/>
  <c r="AD23" i="16"/>
  <c r="J13" i="16"/>
  <c r="AB18" i="16"/>
  <c r="AD18" i="16"/>
  <c r="AE23" i="16"/>
  <c r="J18" i="16"/>
  <c r="AE13" i="16"/>
  <c r="J25" i="16" l="1"/>
  <c r="AB28" i="16" s="1"/>
  <c r="AB25" i="16"/>
  <c r="AB31" i="16" s="1"/>
  <c r="AB33" i="16" s="1"/>
  <c r="AB35" i="16" s="1"/>
  <c r="AD25" i="16"/>
  <c r="AE25" i="16"/>
  <c r="AB36" i="16" l="1"/>
  <c r="AB37" i="16" s="1"/>
  <c r="G32" i="16"/>
  <c r="J31" i="16"/>
  <c r="G31" i="16" l="1"/>
  <c r="B28" i="13" l="1"/>
  <c r="B18" i="13"/>
  <c r="B29" i="13" s="1"/>
  <c r="B21" i="13"/>
  <c r="B8" i="13"/>
  <c r="F7" i="13"/>
  <c r="F6" i="13"/>
  <c r="B23" i="13" l="1"/>
  <c r="F10" i="13"/>
  <c r="B31" i="13"/>
  <c r="K28" i="1" l="1"/>
  <c r="I88" i="4" l="1"/>
  <c r="K35" i="1" l="1"/>
  <c r="I31" i="3" l="1"/>
  <c r="D31" i="3"/>
  <c r="H13" i="3"/>
  <c r="J23" i="3"/>
  <c r="J18" i="3"/>
  <c r="J13" i="3"/>
  <c r="J25" i="3" l="1"/>
  <c r="K42" i="1"/>
  <c r="C12" i="3"/>
  <c r="D11" i="3"/>
  <c r="C20" i="3"/>
  <c r="F17" i="3"/>
  <c r="F20" i="3"/>
  <c r="C21" i="3"/>
  <c r="F10" i="3"/>
  <c r="D22" i="3"/>
  <c r="D15" i="3"/>
  <c r="C15" i="3"/>
  <c r="D17" i="3"/>
  <c r="D20" i="3"/>
  <c r="F15" i="3"/>
  <c r="C17" i="3"/>
  <c r="C11" i="3"/>
  <c r="D16" i="3"/>
  <c r="F21" i="3"/>
  <c r="C10" i="3"/>
  <c r="D12" i="3"/>
  <c r="F12" i="3"/>
  <c r="C22" i="3"/>
  <c r="F16" i="3"/>
  <c r="F11" i="3"/>
  <c r="C16" i="3"/>
  <c r="D21" i="3"/>
  <c r="F22" i="3"/>
  <c r="K20" i="3" l="1"/>
  <c r="K22" i="3"/>
  <c r="K21" i="3"/>
  <c r="K16" i="3"/>
  <c r="K17" i="3"/>
  <c r="K15" i="3"/>
  <c r="K12" i="3"/>
  <c r="K11" i="3"/>
  <c r="K10" i="3"/>
  <c r="AB39" i="3"/>
  <c r="K23" i="3" l="1"/>
  <c r="K18" i="3"/>
  <c r="K13" i="3"/>
  <c r="H7" i="1"/>
  <c r="C7" i="3"/>
  <c r="C6" i="3"/>
  <c r="C5" i="3"/>
  <c r="C4" i="3"/>
  <c r="K25" i="3" l="1"/>
  <c r="AC28" i="3" s="1"/>
  <c r="I54" i="1"/>
  <c r="H24" i="1" l="1"/>
  <c r="A40" i="1" l="1"/>
  <c r="K30" i="1"/>
  <c r="K33" i="1" s="1"/>
  <c r="K36" i="1" s="1"/>
  <c r="AC38" i="3" l="1"/>
  <c r="K43" i="1"/>
  <c r="K46" i="1" s="1"/>
  <c r="K17" i="1"/>
  <c r="K20" i="1" s="1"/>
  <c r="E46" i="1" l="1"/>
  <c r="AC37" i="3"/>
  <c r="J31" i="3" s="1"/>
  <c r="G31" i="3" l="1"/>
  <c r="AC39" i="3"/>
  <c r="C54" i="1" l="1"/>
  <c r="I64" i="1"/>
  <c r="J32" i="3"/>
  <c r="B29" i="3" s="1"/>
  <c r="A46" i="1"/>
  <c r="J32" i="16" l="1"/>
  <c r="J33" i="16" s="1"/>
  <c r="B29" i="16" s="1"/>
</calcChain>
</file>

<file path=xl/sharedStrings.xml><?xml version="1.0" encoding="utf-8"?>
<sst xmlns="http://schemas.openxmlformats.org/spreadsheetml/2006/main" count="408" uniqueCount="178">
  <si>
    <t>1.</t>
  </si>
  <si>
    <t>Berechnung Zuweisung</t>
  </si>
  <si>
    <t>1.1.</t>
  </si>
  <si>
    <t>1.2.</t>
  </si>
  <si>
    <t>1.3.</t>
  </si>
  <si>
    <t>1.4.</t>
  </si>
  <si>
    <t>Gesamtzuweisung</t>
  </si>
  <si>
    <t xml:space="preserve">2. </t>
  </si>
  <si>
    <t>2.1.</t>
  </si>
  <si>
    <t>2.2.</t>
  </si>
  <si>
    <t>nur gelb unterlegte Felder ausfüllen!</t>
  </si>
  <si>
    <t>Sachbearbeiter Rendantur</t>
  </si>
  <si>
    <t>Erstellungsdatum:</t>
  </si>
  <si>
    <t>Datum</t>
  </si>
  <si>
    <t>Unterschrift</t>
  </si>
  <si>
    <t>Berechnungsgrundlage Finanzierung gem. KiBiz</t>
  </si>
  <si>
    <t>Summe Kindpauschalen</t>
  </si>
  <si>
    <t>zzgl. anerkennungsfähige Miete</t>
  </si>
  <si>
    <t>zzgl. Pauschale für eingruppige Einrichtungen/Waldkindergarten</t>
  </si>
  <si>
    <t>Berechnungsgrundlage gesamt</t>
  </si>
  <si>
    <t>Trägeranteil</t>
  </si>
  <si>
    <t>abzgl. anzurechnender Zuschüsse Dritter/Sonderfinanzierung</t>
  </si>
  <si>
    <t>Zuweisung gem. endgültigem Leistungsbescheid</t>
  </si>
  <si>
    <t>Bereits erteilte Korrekturbescheide</t>
  </si>
  <si>
    <t>Korrekturbescheid vom:</t>
  </si>
  <si>
    <t>Diese Korrekturberechnung wurde geprüft und analog gebucht</t>
  </si>
  <si>
    <t>Kita-Korrekturberechnung</t>
  </si>
  <si>
    <t>Zuw.-KST</t>
  </si>
  <si>
    <t>Mandant</t>
  </si>
  <si>
    <t>/</t>
  </si>
  <si>
    <t>Name der Einrichtung</t>
  </si>
  <si>
    <t>Anschrift der Einrichtung</t>
  </si>
  <si>
    <t>IM-Vorgangsnummer</t>
  </si>
  <si>
    <t>Bankkontonummer:</t>
  </si>
  <si>
    <t>Kopie RK</t>
  </si>
  <si>
    <t>Kontierung:</t>
  </si>
  <si>
    <t>Grundlage</t>
  </si>
  <si>
    <t>vom:</t>
  </si>
  <si>
    <t>Max Musterfrau</t>
  </si>
  <si>
    <t>Kita</t>
  </si>
  <si>
    <t>Anschrift</t>
  </si>
  <si>
    <t>Kostenstelle</t>
  </si>
  <si>
    <t>IST Belegung</t>
  </si>
  <si>
    <t>Gruppen-form</t>
  </si>
  <si>
    <t>Zuschüsse</t>
  </si>
  <si>
    <t>Zuschüsse f. Kinder m. Beh.</t>
  </si>
  <si>
    <t>zusätzliche Pauschalen gem. §21 Anlage 3</t>
  </si>
  <si>
    <t>zus. Pauschalen gem. §21 f. Kinder m. Beh.</t>
  </si>
  <si>
    <t>Aug</t>
  </si>
  <si>
    <t>Sep</t>
  </si>
  <si>
    <t>Okt</t>
  </si>
  <si>
    <t>Nov</t>
  </si>
  <si>
    <t>Dez</t>
  </si>
  <si>
    <t>Jan</t>
  </si>
  <si>
    <t>Feb</t>
  </si>
  <si>
    <t>Mär</t>
  </si>
  <si>
    <t>Apr</t>
  </si>
  <si>
    <t>Mai</t>
  </si>
  <si>
    <t>Jun</t>
  </si>
  <si>
    <t>Jul</t>
  </si>
  <si>
    <r>
      <t xml:space="preserve">Anzahl Kinder m. Beh. </t>
    </r>
    <r>
      <rPr>
        <sz val="9"/>
        <color indexed="8"/>
        <rFont val="Arial"/>
        <family val="2"/>
      </rPr>
      <t>(Monats-genaue Betrachtung)</t>
    </r>
  </si>
  <si>
    <t>Summe Zuschüsse</t>
  </si>
  <si>
    <t>Ia</t>
  </si>
  <si>
    <t>Anzahl Ia</t>
  </si>
  <si>
    <t>Ib</t>
  </si>
  <si>
    <t>Anzahl Ib</t>
  </si>
  <si>
    <t>Ic</t>
  </si>
  <si>
    <t>Anzahl Ic</t>
  </si>
  <si>
    <t>Summe</t>
  </si>
  <si>
    <t>IIa</t>
  </si>
  <si>
    <t>Anzahl IIa</t>
  </si>
  <si>
    <t>IIb</t>
  </si>
  <si>
    <t>Anzahl IIb</t>
  </si>
  <si>
    <t>IIc</t>
  </si>
  <si>
    <t>Anzahl IIc</t>
  </si>
  <si>
    <t>IIIa</t>
  </si>
  <si>
    <t>Anzahl IIIa</t>
  </si>
  <si>
    <t>IIIb</t>
  </si>
  <si>
    <t>Anzahl IIIb</t>
  </si>
  <si>
    <t>IIIc</t>
  </si>
  <si>
    <t>Anzahl IIIc</t>
  </si>
  <si>
    <t>Betrag lt. Leistungsbescheid</t>
  </si>
  <si>
    <t>Kindpauschalen</t>
  </si>
  <si>
    <t>Planungsgarantie</t>
  </si>
  <si>
    <t>Betrag lt. durchschnt. IST-Belegung</t>
  </si>
  <si>
    <t>Wert für Korrekturverfahren</t>
  </si>
  <si>
    <t>Bearbeitungshinweise</t>
  </si>
  <si>
    <t>6. Eingabe des Wertes "Planungsgarantie" auf Basis des Zuschussantrages und Prüfung ob die Planungsgarantie Anwendung findet</t>
  </si>
  <si>
    <t xml:space="preserve">7. Errechnung des Betrags der Rückforderung oder Nachzahlung in Anbetracht der IST-Zahlung und dem tatsächlichen Wert </t>
  </si>
  <si>
    <t>* Monatsgenaue Kinderdaten dürfen NICHT gerundet werden</t>
  </si>
  <si>
    <t>Kontierung Rendantur:</t>
  </si>
  <si>
    <t>Ausgangsrechnung</t>
  </si>
  <si>
    <t>Partner 10010000</t>
  </si>
  <si>
    <t>Konto 59000100</t>
  </si>
  <si>
    <t>KST</t>
  </si>
  <si>
    <t>DE</t>
  </si>
  <si>
    <t>Jugendamt</t>
  </si>
  <si>
    <t>Summe der monatl. Abschlagszahlungen gem. Bewilligungsbescheid</t>
  </si>
  <si>
    <t>endg. Leistungsbescheid</t>
  </si>
  <si>
    <t>zusätzliche Pauschalen</t>
  </si>
  <si>
    <t>Belegung LB</t>
  </si>
  <si>
    <t>Anzahl Kinder m. Beh.</t>
  </si>
  <si>
    <t>Belegung lt. Leistungs-bescheid (inkl. Kinder m. Beh.)</t>
  </si>
  <si>
    <t>Zuschüsse IST</t>
  </si>
  <si>
    <t>Zuschüsse PLAN</t>
  </si>
  <si>
    <t>Ø-IST Belegung (gesamt)</t>
  </si>
  <si>
    <t>Buchungsdatum</t>
  </si>
  <si>
    <t>Belegbetrag</t>
  </si>
  <si>
    <t>Postentext</t>
  </si>
  <si>
    <t>Kommune</t>
  </si>
  <si>
    <t>Konto</t>
  </si>
  <si>
    <t>Lastschriftsperre</t>
  </si>
  <si>
    <r>
      <t xml:space="preserve">Kontierung Rendantur </t>
    </r>
    <r>
      <rPr>
        <b/>
        <u/>
        <sz val="12"/>
        <rFont val="Arial"/>
        <family val="2"/>
      </rPr>
      <t>Endabrechnung</t>
    </r>
    <r>
      <rPr>
        <b/>
        <sz val="12"/>
        <rFont val="Arial"/>
        <family val="2"/>
      </rPr>
      <t xml:space="preserve"> </t>
    </r>
  </si>
  <si>
    <t>Partner-Nr.:</t>
  </si>
  <si>
    <t>Kontierung Kirchensteuermittel erfolgt über Korrekturabrechnungsformular!</t>
  </si>
  <si>
    <t>1. Alle gelb markierten Felder sind vollständig auszufüllen, da hiervon die automatischen Berechnungen abhängig sind.</t>
  </si>
  <si>
    <t>d.h. ganzjährige Belegung (12 v. 12 Monaten) = 1,0, Belegung August bis Januar (6 v. 12 Monaten) = 0,5 usw.</t>
  </si>
  <si>
    <t>zu 4:</t>
  </si>
  <si>
    <t>2. Eingabe der Jahressumme der Kinder-Belegung lt. Leistungsbescheid einschließlich der geplanten Anzahl Kinder mit Behinderung</t>
  </si>
  <si>
    <t>3. Eingabe der monatlichen IST-Belegung aus Kibiz.web.</t>
  </si>
  <si>
    <t>zu 3:</t>
  </si>
  <si>
    <t>12/12</t>
  </si>
  <si>
    <t>4/12</t>
  </si>
  <si>
    <r>
      <t xml:space="preserve">4. Prüfung und Eingabe der Anzahl IST-Belegung der Kinder mit Behinderung als Jahreswert (Dezimalbruch) </t>
    </r>
    <r>
      <rPr>
        <b/>
        <sz val="10"/>
        <color rgb="FFFF0000"/>
        <rFont val="Arial"/>
        <family val="2"/>
      </rPr>
      <t>Auf Gruppenform achten!</t>
    </r>
  </si>
  <si>
    <t>=&gt; Kindpauschalen</t>
  </si>
  <si>
    <t>=&gt; zusätzliche Pauschalen</t>
  </si>
  <si>
    <t>vorl. Endabrechnung xx/xx</t>
  </si>
  <si>
    <t>KiSt-Korrekturverfahren 20JJ/20JJ</t>
  </si>
  <si>
    <t>Kita x - St. xxx (Kita-Mandant 2xxxx200)</t>
  </si>
  <si>
    <t>Freiwilliger Zuschuss (SoFi) KiBiz-Trägeranteil</t>
  </si>
  <si>
    <t>lt. Vertrag</t>
  </si>
  <si>
    <t>Endabrechnung / Leistungsbescheid</t>
  </si>
  <si>
    <t>SoFi - Trägeranteil</t>
  </si>
  <si>
    <t>KiSt - Trägeranteil</t>
  </si>
  <si>
    <t>Summe Pauschale Geschäftsbetrieb</t>
  </si>
  <si>
    <t>Mietzuschusspauschale</t>
  </si>
  <si>
    <t>Kindpauschale</t>
  </si>
  <si>
    <t>Summe SoFi:</t>
  </si>
  <si>
    <t>Summe KiSt-Zuweisung:</t>
  </si>
  <si>
    <t>Freiwilliger Zuschuss zur Miete "außerhalb KiBiz"</t>
  </si>
  <si>
    <t>Hinweis:
SoFi bezieht sich auf den kompletten Trägeranteil
(allgemeine Kindpauschale + Mietzuschuss-Pauschale)
Konto FiBu 59301000 (SoFi Trägeranteil mindernd)</t>
  </si>
  <si>
    <t xml:space="preserve">Kaltmiete laut Vertrag </t>
  </si>
  <si>
    <t>freiwilliger Zuschuss Kaltmiete lt. Vertrag</t>
  </si>
  <si>
    <t>freiwilliger Zuschuss Vorabzug lt. Vertrag</t>
  </si>
  <si>
    <t xml:space="preserve">Freiwilliger Zuschuss "außerhalb KiBiz":
</t>
  </si>
  <si>
    <t>&lt;= Konto FiBu 59121400 (freiwillige Zuschüsse)</t>
  </si>
  <si>
    <t>Freiwilliger Zuschuss KiBiz-Trägeranteil:</t>
  </si>
  <si>
    <t>Summe Leistungsbescheid freiwilliger Zuschuss:</t>
  </si>
  <si>
    <t>Bescheid Datum</t>
  </si>
  <si>
    <t>=&gt;   Mietaufwand für den Verwendungsnachweis kibiz.web</t>
  </si>
  <si>
    <t>Kaltmiete laut Vertrag</t>
  </si>
  <si>
    <t>abzüglich freiwilliger Zuschuss außerhalb KiBiz</t>
  </si>
  <si>
    <t xml:space="preserve">Mietaufwand für den VwN kibiz.web
</t>
  </si>
  <si>
    <t>Hinweis auf pdf-Datei in kibiz.web
Ausfüllhinweise zum Verwendungsnachweis ab KGJ 15/16
A Grundsätzliches letzter Absatz</t>
  </si>
  <si>
    <t>Aus dem Kontierungshandbuch 18.12.2019</t>
  </si>
  <si>
    <t>Auszuweisen sind hier freiwillige Zuschüsse, die über den gesetzlichen Anspruch hinausgehen. Bei den Kindergärten sind hier die erhaltenen Drittmittel zu erfassen.</t>
  </si>
  <si>
    <t>Auf diesem Konto sind alle vertraglich geregelten Sonderfinanzierungen die den Trägeranteil mindern zu erfassen, unabhängig davon mit wem der Vertrag besteht. Maßgebend ist, ob es eine vertraglich geregelte Sonderfinanzierung gibt, egal ob der Vertrag mit der Kirchengemeinde, der Kommune etc. geschlossen wurde.</t>
  </si>
  <si>
    <t>Auf diesem Konto sind alle freiwillig, ohne bestehende vertragliche Regelung, gezahlten Sinderfinanzierungen die den Trägeranteil mindern zu erfassen, unabhängig davon wer diese gezahlt hat.</t>
  </si>
  <si>
    <t>Anzahl Kinder m. Beh. U3</t>
  </si>
  <si>
    <t>Anzahl Kinder m. Beh. Ü3</t>
  </si>
  <si>
    <t>Zuschüsse f. Kinder m. Beh. U3</t>
  </si>
  <si>
    <t>Zuschüsse f. Kinder m. Beh. Ü3</t>
  </si>
  <si>
    <r>
      <t>5. Prüfung Summe des Planwertes "zusätzliche Pauschalen" (</t>
    </r>
    <r>
      <rPr>
        <sz val="10"/>
        <color rgb="FFFF0000"/>
        <rFont val="Arial"/>
        <family val="2"/>
      </rPr>
      <t>gilt nur bis Kitajahr 2019/2020</t>
    </r>
    <r>
      <rPr>
        <sz val="10"/>
        <color theme="1"/>
        <rFont val="Arial"/>
        <family val="2"/>
      </rPr>
      <t>)</t>
    </r>
  </si>
  <si>
    <t>über Kommune</t>
  </si>
  <si>
    <t>Bitte in diesen Rahmen den Screenshot einfügen!</t>
  </si>
  <si>
    <t>ab Kindergartenjahr 2020/2021</t>
  </si>
  <si>
    <t>bis Kindergartenjahr 2019/2020</t>
  </si>
  <si>
    <t>3. Einfügen des nachfolgenden Screenshot aus KiBiz.web in das Formular "Endabrechnung ab 20-21"</t>
  </si>
  <si>
    <t>4. Eingabe des Wertes "Summe KP aus der durchschn. Ist-Belegung" sobald die Ampel für Juli auf grün steht.</t>
  </si>
  <si>
    <t>5. Eingabe des Wertes "Planungsgarantie" auf Basis des Leistungsbescheides</t>
  </si>
  <si>
    <t>8. Prüfung bei sonderfinanzierten Einrichtung und ggf. Korrektur der 12/88-Aufteilung</t>
  </si>
  <si>
    <t>www.kibiz.web.nrw.de / Förderung nach KiBiz / ab Kita-Jahr 20/21 / Finanzierung /Kita-Jahr / Monatsdaten</t>
  </si>
  <si>
    <t>von F &amp; C auszufüllen</t>
  </si>
  <si>
    <t>Planungsgarantie Basis MD Vorjahr</t>
  </si>
  <si>
    <t>6. Eingabe des Wertes "Summe PG Basis MD Vorjahr"</t>
  </si>
  <si>
    <t>7. Prüfung bei sonderfinanzierten Einrichtung und ggf. Korrektur der 10,3/89,7-Aufteilung</t>
  </si>
  <si>
    <t>8. Erfassung der Rückforderung oder Nachzahlung gegenüber der Kommune</t>
  </si>
  <si>
    <t>9. Erfassung der Rückforderung oder Nachzahlung aus dem Kita-Korrekturverfahren gegenüber dem Erzbistum Köln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</si>
</sst>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_-* #,##0.00\ [$€]_-;\-* #,##0.00\ [$€]_-;_-* &quot;-&quot;??\ [$€]_-;_-@_-"/>
    <numFmt numFmtId="166" formatCode="_-* #,##0.00\ [$€-407]_-;\-* #,##0.00\ [$€-407]_-;_-* &quot;-&quot;??\ [$€-407]_-;_-@_-"/>
    <numFmt numFmtId="167" formatCode="00000000"/>
    <numFmt numFmtId="168" formatCode="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1"/>
      <name val="Arial"/>
      <family val="2"/>
    </font>
    <font>
      <u/>
      <sz val="10"/>
      <name val="Arial"/>
      <family val="2"/>
    </font>
    <font>
      <sz val="10"/>
      <name val="Arial"/>
      <family val="2"/>
    </font>
    <font>
      <b/>
      <sz val="12"/>
      <name val="Arial"/>
      <family val="2"/>
    </font>
    <font>
      <b/>
      <i/>
      <sz val="10"/>
      <name val="Arial"/>
      <family val="2"/>
    </font>
    <font>
      <sz val="11"/>
      <color rgb="FFFF0000"/>
      <name val="Calibri"/>
      <family val="2"/>
      <scheme val="minor"/>
    </font>
    <font>
      <sz val="10"/>
      <color theme="1"/>
      <name val="Arial"/>
      <family val="2"/>
    </font>
    <font>
      <b/>
      <sz val="10"/>
      <color theme="1"/>
      <name val="Arial"/>
      <family val="2"/>
    </font>
    <font>
      <sz val="9"/>
      <color indexed="8"/>
      <name val="Arial"/>
      <family val="2"/>
    </font>
    <font>
      <sz val="10"/>
      <color rgb="FFFF0000"/>
      <name val="Arial"/>
      <family val="2"/>
    </font>
    <font>
      <sz val="10"/>
      <color rgb="FFFF0000"/>
      <name val="Webdings"/>
      <family val="1"/>
      <charset val="2"/>
    </font>
    <font>
      <sz val="14"/>
      <color rgb="FFFF0000"/>
      <name val="Wingdings 2"/>
      <family val="1"/>
      <charset val="2"/>
    </font>
    <font>
      <b/>
      <sz val="11"/>
      <color theme="1"/>
      <name val="Calibri"/>
      <family val="2"/>
      <scheme val="minor"/>
    </font>
    <font>
      <b/>
      <sz val="10"/>
      <color rgb="FFFF0000"/>
      <name val="Arial"/>
      <family val="2"/>
    </font>
    <font>
      <b/>
      <sz val="11"/>
      <color theme="1"/>
      <name val="Arial"/>
      <family val="2"/>
    </font>
    <font>
      <b/>
      <u/>
      <sz val="12"/>
      <name val="Arial"/>
      <family val="2"/>
    </font>
    <font>
      <b/>
      <u/>
      <sz val="10"/>
      <color theme="1"/>
      <name val="Arial"/>
      <family val="2"/>
    </font>
    <font>
      <u/>
      <sz val="10"/>
      <color theme="1"/>
      <name val="Arial"/>
      <family val="2"/>
    </font>
    <font>
      <b/>
      <u val="double"/>
      <sz val="10"/>
      <color theme="1"/>
      <name val="Arial"/>
      <family val="2"/>
    </font>
    <font>
      <i/>
      <sz val="10"/>
      <color theme="1"/>
      <name val="Arial"/>
      <family val="2"/>
    </font>
    <font>
      <sz val="26"/>
      <color theme="1"/>
      <name val="Arial"/>
      <family val="2"/>
    </font>
    <font>
      <sz val="22"/>
      <color theme="1"/>
      <name val="Arial"/>
      <family val="2"/>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double">
        <color indexed="64"/>
      </left>
      <right style="medium">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ck">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double">
        <color indexed="64"/>
      </top>
      <bottom style="double">
        <color indexed="64"/>
      </bottom>
      <diagonal/>
    </border>
    <border>
      <left/>
      <right/>
      <top/>
      <bottom style="thin">
        <color indexed="64"/>
      </bottom>
      <diagonal/>
    </border>
    <border>
      <left/>
      <right style="medium">
        <color indexed="64"/>
      </right>
      <top/>
      <bottom style="double">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auto="1"/>
      </top>
      <bottom style="double">
        <color auto="1"/>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dotted">
        <color indexed="64"/>
      </left>
      <right style="dotted">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dotted">
        <color indexed="64"/>
      </right>
      <top style="thin">
        <color indexed="64"/>
      </top>
      <bottom style="thin">
        <color indexed="64"/>
      </bottom>
      <diagonal/>
    </border>
  </borders>
  <cellStyleXfs count="9">
    <xf numFmtId="0" fontId="0" fillId="0" borderId="0"/>
    <xf numFmtId="165" fontId="8" fillId="0" borderId="0" applyFont="0" applyFill="0" applyBorder="0" applyAlignment="0" applyProtection="0"/>
    <xf numFmtId="9" fontId="11" fillId="0" borderId="0" applyFont="0" applyFill="0" applyBorder="0" applyAlignment="0" applyProtection="0"/>
    <xf numFmtId="0" fontId="6" fillId="0" borderId="0"/>
    <xf numFmtId="44" fontId="11" fillId="0" borderId="0" applyFont="0" applyFill="0" applyBorder="0" applyAlignment="0" applyProtection="0"/>
    <xf numFmtId="0" fontId="3" fillId="0" borderId="0"/>
    <xf numFmtId="0" fontId="2" fillId="0" borderId="0"/>
    <xf numFmtId="0" fontId="8" fillId="0" borderId="0"/>
    <xf numFmtId="44" fontId="8" fillId="0" borderId="0" applyFont="0" applyFill="0" applyBorder="0" applyAlignment="0" applyProtection="0"/>
  </cellStyleXfs>
  <cellXfs count="615">
    <xf numFmtId="0" fontId="0" fillId="0" borderId="0" xfId="0"/>
    <xf numFmtId="164" fontId="8" fillId="2" borderId="5" xfId="0" applyNumberFormat="1" applyFont="1" applyFill="1" applyBorder="1" applyProtection="1">
      <protection locked="0"/>
    </xf>
    <xf numFmtId="164" fontId="8" fillId="3" borderId="5" xfId="0" applyNumberFormat="1" applyFont="1" applyFill="1" applyBorder="1" applyProtection="1"/>
    <xf numFmtId="164" fontId="8" fillId="0" borderId="5" xfId="0" applyNumberFormat="1" applyFont="1" applyFill="1" applyBorder="1" applyProtection="1"/>
    <xf numFmtId="164" fontId="8" fillId="0" borderId="5" xfId="0" applyNumberFormat="1" applyFont="1" applyBorder="1" applyAlignment="1" applyProtection="1">
      <alignment horizontal="right"/>
    </xf>
    <xf numFmtId="164" fontId="7" fillId="0" borderId="5" xfId="0" applyNumberFormat="1" applyFont="1" applyBorder="1" applyAlignment="1" applyProtection="1">
      <alignment horizontal="right"/>
    </xf>
    <xf numFmtId="14" fontId="8" fillId="4" borderId="13" xfId="0" applyNumberFormat="1" applyFont="1" applyFill="1" applyBorder="1" applyAlignment="1" applyProtection="1">
      <alignment vertical="center"/>
      <protection locked="0"/>
    </xf>
    <xf numFmtId="0" fontId="15" fillId="0" borderId="0" xfId="3" applyFont="1"/>
    <xf numFmtId="0" fontId="6" fillId="0" borderId="0" xfId="3"/>
    <xf numFmtId="0" fontId="15" fillId="0" borderId="1" xfId="3" applyFont="1" applyBorder="1"/>
    <xf numFmtId="0" fontId="15" fillId="0" borderId="0" xfId="3" applyFont="1" applyBorder="1" applyAlignment="1">
      <alignment horizontal="center"/>
    </xf>
    <xf numFmtId="0" fontId="15" fillId="0" borderId="14" xfId="3" applyFont="1" applyBorder="1"/>
    <xf numFmtId="0" fontId="15" fillId="0" borderId="21" xfId="3" applyFont="1" applyBorder="1" applyAlignment="1">
      <alignment vertical="center" wrapText="1"/>
    </xf>
    <xf numFmtId="0" fontId="15" fillId="0" borderId="22" xfId="3" applyFont="1" applyBorder="1" applyAlignment="1">
      <alignment vertical="center"/>
    </xf>
    <xf numFmtId="0" fontId="15" fillId="0" borderId="22" xfId="3" applyFont="1" applyBorder="1" applyAlignment="1">
      <alignment horizontal="center" vertical="center" wrapText="1"/>
    </xf>
    <xf numFmtId="0" fontId="15" fillId="0" borderId="23" xfId="3" applyFont="1" applyBorder="1" applyAlignment="1">
      <alignment horizontal="center" vertical="center" wrapText="1"/>
    </xf>
    <xf numFmtId="0" fontId="15" fillId="0" borderId="0" xfId="3" applyFont="1" applyBorder="1" applyAlignment="1">
      <alignment horizontal="center" vertical="center" wrapText="1"/>
    </xf>
    <xf numFmtId="0" fontId="15" fillId="0" borderId="29" xfId="3" applyFont="1" applyBorder="1"/>
    <xf numFmtId="164" fontId="15" fillId="0" borderId="0" xfId="3" applyNumberFormat="1" applyFont="1" applyBorder="1"/>
    <xf numFmtId="164" fontId="15" fillId="0" borderId="30" xfId="3" applyNumberFormat="1" applyFont="1" applyBorder="1"/>
    <xf numFmtId="0" fontId="6" fillId="0" borderId="43" xfId="3" applyBorder="1"/>
    <xf numFmtId="0" fontId="6" fillId="0" borderId="0" xfId="3" applyFill="1"/>
    <xf numFmtId="164" fontId="15" fillId="0" borderId="0" xfId="3" applyNumberFormat="1" applyFont="1" applyFill="1" applyBorder="1"/>
    <xf numFmtId="0" fontId="15" fillId="0" borderId="44" xfId="3" applyFont="1" applyBorder="1"/>
    <xf numFmtId="164" fontId="15" fillId="0" borderId="43" xfId="3" applyNumberFormat="1" applyFont="1" applyBorder="1"/>
    <xf numFmtId="164" fontId="15" fillId="0" borderId="45" xfId="3" applyNumberFormat="1" applyFont="1" applyBorder="1"/>
    <xf numFmtId="0" fontId="15" fillId="0" borderId="0" xfId="3" applyFont="1" applyFill="1"/>
    <xf numFmtId="0" fontId="14" fillId="0" borderId="0" xfId="3" applyFont="1"/>
    <xf numFmtId="0" fontId="18" fillId="0" borderId="0" xfId="3" applyFont="1"/>
    <xf numFmtId="0" fontId="18" fillId="0" borderId="0" xfId="3" applyFont="1" applyBorder="1"/>
    <xf numFmtId="10" fontId="18" fillId="0" borderId="0" xfId="3" applyNumberFormat="1" applyFont="1" applyBorder="1"/>
    <xf numFmtId="0" fontId="18" fillId="0" borderId="0" xfId="3" applyFont="1" applyBorder="1" applyAlignment="1">
      <alignment horizontal="left"/>
    </xf>
    <xf numFmtId="14" fontId="18" fillId="0" borderId="0" xfId="3" applyNumberFormat="1" applyFont="1" applyBorder="1"/>
    <xf numFmtId="0" fontId="14" fillId="0" borderId="0" xfId="3" applyFont="1" applyBorder="1"/>
    <xf numFmtId="164" fontId="18" fillId="0" borderId="0" xfId="3" applyNumberFormat="1" applyFont="1" applyBorder="1"/>
    <xf numFmtId="164" fontId="18" fillId="0" borderId="0" xfId="3" applyNumberFormat="1" applyFont="1" applyFill="1" applyBorder="1" applyAlignment="1"/>
    <xf numFmtId="0" fontId="15" fillId="0" borderId="0" xfId="3" applyFont="1" applyBorder="1"/>
    <xf numFmtId="0" fontId="15" fillId="0" borderId="0" xfId="0" applyFont="1"/>
    <xf numFmtId="0" fontId="15" fillId="0" borderId="0" xfId="3" applyFont="1" applyFill="1" applyBorder="1"/>
    <xf numFmtId="44" fontId="16" fillId="0" borderId="0" xfId="4" applyFont="1" applyFill="1" applyBorder="1"/>
    <xf numFmtId="0" fontId="6" fillId="0" borderId="0" xfId="3" applyBorder="1"/>
    <xf numFmtId="0" fontId="0" fillId="0" borderId="0" xfId="0" applyBorder="1"/>
    <xf numFmtId="0" fontId="16" fillId="0" borderId="0" xfId="3" applyFont="1"/>
    <xf numFmtId="0" fontId="15" fillId="0" borderId="0" xfId="3" applyFont="1" applyAlignment="1">
      <alignment horizontal="left" indent="1"/>
    </xf>
    <xf numFmtId="0" fontId="5" fillId="0" borderId="0" xfId="3" applyFont="1"/>
    <xf numFmtId="0" fontId="6" fillId="13" borderId="0" xfId="3" applyFill="1"/>
    <xf numFmtId="2" fontId="6" fillId="12" borderId="0" xfId="3" applyNumberFormat="1" applyFill="1"/>
    <xf numFmtId="16" fontId="5" fillId="0" borderId="0" xfId="3" quotePrefix="1" applyNumberFormat="1" applyFont="1"/>
    <xf numFmtId="0" fontId="5" fillId="0" borderId="0" xfId="3" quotePrefix="1" applyFont="1"/>
    <xf numFmtId="0" fontId="5" fillId="0" borderId="0" xfId="3" applyFont="1" applyAlignment="1">
      <alignment horizontal="right"/>
    </xf>
    <xf numFmtId="2" fontId="6" fillId="0" borderId="0" xfId="3" applyNumberFormat="1"/>
    <xf numFmtId="166" fontId="6" fillId="0" borderId="0" xfId="3" applyNumberFormat="1"/>
    <xf numFmtId="1" fontId="7" fillId="4" borderId="3" xfId="0" applyNumberFormat="1" applyFont="1" applyFill="1" applyBorder="1" applyAlignment="1" applyProtection="1">
      <alignment horizontal="right" vertical="center"/>
      <protection locked="0"/>
    </xf>
    <xf numFmtId="1" fontId="7" fillId="4" borderId="0" xfId="0" applyNumberFormat="1" applyFont="1" applyFill="1" applyBorder="1" applyAlignment="1" applyProtection="1">
      <alignment horizontal="left" vertical="center"/>
      <protection locked="0"/>
    </xf>
    <xf numFmtId="44" fontId="8" fillId="4" borderId="6" xfId="4" applyFont="1" applyFill="1" applyBorder="1" applyProtection="1">
      <protection locked="0"/>
    </xf>
    <xf numFmtId="14" fontId="8" fillId="4" borderId="6" xfId="0" applyNumberFormat="1" applyFont="1" applyFill="1" applyBorder="1" applyProtection="1">
      <protection locked="0"/>
    </xf>
    <xf numFmtId="164" fontId="8" fillId="4" borderId="5" xfId="0" applyNumberFormat="1" applyFont="1" applyFill="1" applyBorder="1" applyAlignment="1" applyProtection="1">
      <alignment horizontal="right"/>
      <protection locked="0"/>
    </xf>
    <xf numFmtId="0" fontId="15" fillId="4" borderId="31" xfId="0" applyFont="1" applyFill="1" applyBorder="1" applyProtection="1">
      <protection locked="0"/>
    </xf>
    <xf numFmtId="0" fontId="15" fillId="4" borderId="32" xfId="0" applyFont="1" applyFill="1" applyBorder="1" applyProtection="1">
      <protection locked="0"/>
    </xf>
    <xf numFmtId="0" fontId="15" fillId="4" borderId="35" xfId="0" applyFont="1" applyFill="1" applyBorder="1" applyProtection="1">
      <protection locked="0"/>
    </xf>
    <xf numFmtId="0" fontId="15" fillId="4" borderId="36" xfId="0" applyFont="1" applyFill="1" applyBorder="1" applyProtection="1">
      <protection locked="0"/>
    </xf>
    <xf numFmtId="0" fontId="15" fillId="4" borderId="39" xfId="0" applyFont="1" applyFill="1" applyBorder="1" applyProtection="1">
      <protection locked="0"/>
    </xf>
    <xf numFmtId="0" fontId="15" fillId="4" borderId="40" xfId="0" applyFont="1" applyFill="1" applyBorder="1" applyProtection="1">
      <protection locked="0"/>
    </xf>
    <xf numFmtId="164" fontId="6" fillId="4" borderId="47" xfId="3" applyNumberFormat="1" applyFill="1" applyBorder="1" applyProtection="1">
      <protection locked="0"/>
    </xf>
    <xf numFmtId="0" fontId="7" fillId="4" borderId="0" xfId="3" applyFont="1" applyFill="1" applyBorder="1" applyAlignment="1" applyProtection="1">
      <alignment horizontal="center"/>
      <protection locked="0"/>
    </xf>
    <xf numFmtId="0" fontId="8" fillId="4" borderId="0" xfId="3" applyFont="1" applyFill="1" applyBorder="1" applyAlignment="1" applyProtection="1">
      <alignment horizontal="center" vertical="center"/>
      <protection locked="0"/>
    </xf>
    <xf numFmtId="4" fontId="15" fillId="0" borderId="0" xfId="5" applyNumberFormat="1" applyFont="1"/>
    <xf numFmtId="0" fontId="15" fillId="0" borderId="0" xfId="5" applyFont="1" applyAlignment="1">
      <alignment horizontal="center"/>
    </xf>
    <xf numFmtId="0" fontId="15" fillId="0" borderId="0" xfId="5" applyFont="1"/>
    <xf numFmtId="0" fontId="18" fillId="0" borderId="0" xfId="0" applyFont="1"/>
    <xf numFmtId="164" fontId="6" fillId="0" borderId="0" xfId="3" applyNumberFormat="1"/>
    <xf numFmtId="0" fontId="15" fillId="0" borderId="0" xfId="0" applyFont="1" applyBorder="1"/>
    <xf numFmtId="0" fontId="15" fillId="0" borderId="0" xfId="0" applyFont="1" applyBorder="1" applyAlignment="1">
      <alignment horizontal="left"/>
    </xf>
    <xf numFmtId="0" fontId="15" fillId="0" borderId="0" xfId="6" applyFont="1"/>
    <xf numFmtId="0" fontId="15" fillId="0" borderId="0" xfId="7" applyFont="1"/>
    <xf numFmtId="0" fontId="2" fillId="0" borderId="0" xfId="6"/>
    <xf numFmtId="0" fontId="15" fillId="4" borderId="31" xfId="7" applyFont="1" applyFill="1" applyBorder="1" applyProtection="1">
      <protection locked="0"/>
    </xf>
    <xf numFmtId="0" fontId="15" fillId="4" borderId="32" xfId="7" applyFont="1" applyFill="1" applyBorder="1" applyProtection="1">
      <protection locked="0"/>
    </xf>
    <xf numFmtId="0" fontId="15" fillId="4" borderId="31" xfId="6" applyFont="1" applyFill="1" applyBorder="1" applyProtection="1">
      <protection locked="0"/>
    </xf>
    <xf numFmtId="0" fontId="15" fillId="4" borderId="32" xfId="6" applyFont="1" applyFill="1" applyBorder="1" applyProtection="1">
      <protection locked="0"/>
    </xf>
    <xf numFmtId="0" fontId="15" fillId="4" borderId="33" xfId="6" applyFont="1" applyFill="1" applyBorder="1" applyProtection="1">
      <protection locked="0"/>
    </xf>
    <xf numFmtId="0" fontId="15" fillId="4" borderId="35" xfId="7" applyFont="1" applyFill="1" applyBorder="1" applyProtection="1">
      <protection locked="0"/>
    </xf>
    <xf numFmtId="0" fontId="15" fillId="4" borderId="36" xfId="7" applyFont="1" applyFill="1" applyBorder="1" applyProtection="1">
      <protection locked="0"/>
    </xf>
    <xf numFmtId="0" fontId="15" fillId="4" borderId="35" xfId="6" applyFont="1" applyFill="1" applyBorder="1" applyProtection="1">
      <protection locked="0"/>
    </xf>
    <xf numFmtId="0" fontId="15" fillId="4" borderId="36" xfId="6" applyFont="1" applyFill="1" applyBorder="1" applyProtection="1">
      <protection locked="0"/>
    </xf>
    <xf numFmtId="0" fontId="15" fillId="4" borderId="37" xfId="6" applyFont="1" applyFill="1" applyBorder="1" applyProtection="1">
      <protection locked="0"/>
    </xf>
    <xf numFmtId="0" fontId="15" fillId="4" borderId="39" xfId="7" applyFont="1" applyFill="1" applyBorder="1" applyProtection="1">
      <protection locked="0"/>
    </xf>
    <xf numFmtId="0" fontId="15" fillId="4" borderId="40" xfId="7" applyFont="1" applyFill="1" applyBorder="1" applyProtection="1">
      <protection locked="0"/>
    </xf>
    <xf numFmtId="0" fontId="2" fillId="0" borderId="0" xfId="6" applyFill="1"/>
    <xf numFmtId="0" fontId="15" fillId="4" borderId="39" xfId="6" applyFont="1" applyFill="1" applyBorder="1" applyProtection="1">
      <protection locked="0"/>
    </xf>
    <xf numFmtId="0" fontId="15" fillId="4" borderId="40" xfId="6" applyFont="1" applyFill="1" applyBorder="1" applyProtection="1">
      <protection locked="0"/>
    </xf>
    <xf numFmtId="0" fontId="15" fillId="4" borderId="41" xfId="6" applyFont="1" applyFill="1" applyBorder="1" applyProtection="1">
      <protection locked="0"/>
    </xf>
    <xf numFmtId="0" fontId="14" fillId="0" borderId="0" xfId="6" applyFont="1"/>
    <xf numFmtId="164" fontId="2" fillId="4" borderId="47" xfId="6" applyNumberFormat="1" applyFill="1" applyBorder="1" applyProtection="1">
      <protection locked="0"/>
    </xf>
    <xf numFmtId="0" fontId="7" fillId="4" borderId="0" xfId="6" applyFont="1" applyFill="1" applyBorder="1" applyAlignment="1" applyProtection="1">
      <alignment horizontal="center"/>
      <protection locked="0"/>
    </xf>
    <xf numFmtId="0" fontId="8" fillId="4" borderId="0" xfId="6" applyFont="1" applyFill="1" applyBorder="1" applyAlignment="1" applyProtection="1">
      <alignment horizontal="center" vertical="center"/>
      <protection locked="0"/>
    </xf>
    <xf numFmtId="14" fontId="7" fillId="4" borderId="0" xfId="6" applyNumberFormat="1" applyFont="1" applyFill="1" applyBorder="1" applyAlignment="1" applyProtection="1">
      <alignment horizontal="left"/>
      <protection locked="0"/>
    </xf>
    <xf numFmtId="14" fontId="8" fillId="4" borderId="0" xfId="6" applyNumberFormat="1" applyFont="1" applyFill="1" applyBorder="1" applyAlignment="1" applyProtection="1">
      <alignment horizontal="center"/>
      <protection locked="0"/>
    </xf>
    <xf numFmtId="0" fontId="8" fillId="0" borderId="0" xfId="7"/>
    <xf numFmtId="9" fontId="2" fillId="4" borderId="2" xfId="6" applyNumberFormat="1" applyFill="1" applyBorder="1" applyProtection="1">
      <protection locked="0"/>
    </xf>
    <xf numFmtId="9" fontId="2" fillId="4" borderId="0" xfId="6" applyNumberFormat="1" applyFill="1" applyBorder="1" applyProtection="1">
      <protection locked="0"/>
    </xf>
    <xf numFmtId="0" fontId="15" fillId="0" borderId="0" xfId="7" applyFont="1" applyAlignment="1">
      <alignment horizontal="left"/>
    </xf>
    <xf numFmtId="0" fontId="15" fillId="4" borderId="0" xfId="3" applyFont="1" applyFill="1" applyBorder="1" applyAlignment="1">
      <alignment horizontal="center"/>
    </xf>
    <xf numFmtId="0" fontId="16" fillId="0" borderId="0" xfId="3" applyFont="1" applyFill="1" applyBorder="1" applyAlignment="1"/>
    <xf numFmtId="164" fontId="15" fillId="14" borderId="43" xfId="3" applyNumberFormat="1" applyFont="1" applyFill="1" applyBorder="1"/>
    <xf numFmtId="164" fontId="15" fillId="14" borderId="0" xfId="3" applyNumberFormat="1" applyFont="1" applyFill="1" applyBorder="1"/>
    <xf numFmtId="168" fontId="6" fillId="4" borderId="2" xfId="3" applyNumberFormat="1" applyFill="1" applyBorder="1" applyProtection="1">
      <protection locked="0"/>
    </xf>
    <xf numFmtId="168" fontId="6" fillId="4" borderId="0" xfId="3" applyNumberFormat="1" applyFill="1" applyBorder="1" applyProtection="1">
      <protection locked="0"/>
    </xf>
    <xf numFmtId="0" fontId="2" fillId="0" borderId="0" xfId="6" applyProtection="1"/>
    <xf numFmtId="0" fontId="8" fillId="0" borderId="0" xfId="7" applyProtection="1"/>
    <xf numFmtId="0" fontId="21" fillId="0" borderId="0" xfId="6" applyFont="1" applyProtection="1"/>
    <xf numFmtId="0" fontId="15" fillId="0" borderId="0" xfId="6" applyFont="1" applyProtection="1"/>
    <xf numFmtId="0" fontId="15" fillId="0" borderId="0" xfId="7" applyFont="1" applyProtection="1"/>
    <xf numFmtId="0" fontId="15" fillId="0" borderId="1" xfId="6" applyFont="1" applyBorder="1" applyProtection="1"/>
    <xf numFmtId="0" fontId="15" fillId="0" borderId="3" xfId="6" applyFont="1" applyBorder="1" applyProtection="1"/>
    <xf numFmtId="0" fontId="15" fillId="0" borderId="0" xfId="6" applyFont="1" applyBorder="1" applyAlignment="1" applyProtection="1"/>
    <xf numFmtId="0" fontId="15" fillId="0" borderId="0" xfId="7" applyFont="1" applyBorder="1" applyAlignment="1" applyProtection="1">
      <alignment horizontal="center"/>
    </xf>
    <xf numFmtId="0" fontId="15" fillId="0" borderId="0" xfId="6" applyFont="1" applyBorder="1" applyAlignment="1" applyProtection="1">
      <alignment horizontal="center"/>
    </xf>
    <xf numFmtId="0" fontId="15" fillId="0" borderId="14" xfId="6" applyFont="1" applyBorder="1" applyProtection="1"/>
    <xf numFmtId="0" fontId="15" fillId="0" borderId="21" xfId="6" applyFont="1" applyBorder="1" applyAlignment="1" applyProtection="1">
      <alignment vertical="center" wrapText="1"/>
    </xf>
    <xf numFmtId="0" fontId="15" fillId="0" borderId="22" xfId="6" applyFont="1" applyBorder="1" applyAlignment="1" applyProtection="1">
      <alignment vertical="center"/>
    </xf>
    <xf numFmtId="0" fontId="15" fillId="0" borderId="22" xfId="6" applyFont="1" applyBorder="1" applyAlignment="1" applyProtection="1">
      <alignment horizontal="center" vertical="center" wrapText="1"/>
    </xf>
    <xf numFmtId="0" fontId="15" fillId="0" borderId="23" xfId="6" applyFont="1" applyBorder="1" applyAlignment="1" applyProtection="1">
      <alignment horizontal="center" vertical="center" wrapText="1"/>
    </xf>
    <xf numFmtId="0" fontId="15" fillId="0" borderId="0" xfId="6" applyFont="1" applyBorder="1" applyAlignment="1" applyProtection="1">
      <alignment horizontal="center" vertical="center" wrapText="1"/>
    </xf>
    <xf numFmtId="0" fontId="15" fillId="11" borderId="24" xfId="7" applyFont="1" applyFill="1" applyBorder="1" applyAlignment="1" applyProtection="1">
      <alignment horizontal="center" wrapText="1"/>
    </xf>
    <xf numFmtId="0" fontId="15" fillId="11" borderId="25" xfId="7" applyFont="1" applyFill="1" applyBorder="1" applyAlignment="1" applyProtection="1">
      <alignment horizontal="center" wrapText="1"/>
    </xf>
    <xf numFmtId="0" fontId="15" fillId="11" borderId="26" xfId="7" applyFont="1" applyFill="1" applyBorder="1" applyAlignment="1" applyProtection="1">
      <alignment horizontal="center" wrapText="1"/>
    </xf>
    <xf numFmtId="0" fontId="15" fillId="6" borderId="27" xfId="6" applyFont="1" applyFill="1" applyBorder="1" applyAlignment="1" applyProtection="1">
      <alignment wrapText="1"/>
    </xf>
    <xf numFmtId="0" fontId="15" fillId="6" borderId="51" xfId="6" applyFont="1" applyFill="1" applyBorder="1" applyAlignment="1" applyProtection="1">
      <alignment horizontal="center" wrapText="1"/>
    </xf>
    <xf numFmtId="0" fontId="15" fillId="6" borderId="28" xfId="6" applyFont="1" applyFill="1" applyBorder="1" applyAlignment="1" applyProtection="1">
      <alignment horizontal="center" wrapText="1"/>
    </xf>
    <xf numFmtId="0" fontId="15" fillId="6" borderId="0" xfId="6" applyFont="1" applyFill="1" applyAlignment="1" applyProtection="1">
      <alignment textRotation="90"/>
    </xf>
    <xf numFmtId="0" fontId="15" fillId="6" borderId="27" xfId="6" applyFont="1" applyFill="1" applyBorder="1" applyAlignment="1" applyProtection="1">
      <alignment horizontal="center" wrapText="1"/>
    </xf>
    <xf numFmtId="0" fontId="15" fillId="10" borderId="27" xfId="7" applyFont="1" applyFill="1" applyBorder="1" applyAlignment="1" applyProtection="1">
      <alignment horizontal="center" wrapText="1"/>
    </xf>
    <xf numFmtId="0" fontId="15" fillId="10" borderId="28" xfId="7" applyFont="1" applyFill="1" applyBorder="1" applyAlignment="1" applyProtection="1">
      <alignment horizontal="center" wrapText="1"/>
    </xf>
    <xf numFmtId="0" fontId="15" fillId="0" borderId="29" xfId="6" applyFont="1" applyBorder="1" applyProtection="1"/>
    <xf numFmtId="164" fontId="15" fillId="0" borderId="0" xfId="6" applyNumberFormat="1" applyFont="1" applyBorder="1" applyProtection="1"/>
    <xf numFmtId="164" fontId="15" fillId="0" borderId="45" xfId="6" applyNumberFormat="1" applyFont="1" applyBorder="1" applyProtection="1"/>
    <xf numFmtId="44" fontId="15" fillId="11" borderId="33" xfId="8" applyFont="1" applyFill="1" applyBorder="1" applyProtection="1"/>
    <xf numFmtId="0" fontId="15" fillId="0" borderId="20" xfId="6" applyFont="1" applyBorder="1" applyProtection="1"/>
    <xf numFmtId="0" fontId="15" fillId="6" borderId="0" xfId="6" applyFont="1" applyFill="1" applyProtection="1"/>
    <xf numFmtId="0" fontId="15" fillId="6" borderId="34" xfId="6" applyFont="1" applyFill="1" applyBorder="1" applyProtection="1"/>
    <xf numFmtId="44" fontId="15" fillId="6" borderId="33" xfId="8" applyFont="1" applyFill="1" applyBorder="1" applyProtection="1"/>
    <xf numFmtId="44" fontId="15" fillId="10" borderId="35" xfId="8" applyFont="1" applyFill="1" applyBorder="1" applyProtection="1"/>
    <xf numFmtId="44" fontId="15" fillId="10" borderId="49" xfId="8" applyFont="1" applyFill="1" applyBorder="1" applyProtection="1"/>
    <xf numFmtId="164" fontId="15" fillId="0" borderId="30" xfId="6" applyNumberFormat="1" applyFont="1" applyBorder="1" applyProtection="1"/>
    <xf numFmtId="44" fontId="15" fillId="11" borderId="37" xfId="8" applyFont="1" applyFill="1" applyBorder="1" applyProtection="1"/>
    <xf numFmtId="0" fontId="15" fillId="6" borderId="38" xfId="6" applyFont="1" applyFill="1" applyBorder="1" applyProtection="1"/>
    <xf numFmtId="44" fontId="15" fillId="6" borderId="37" xfId="8" applyFont="1" applyFill="1" applyBorder="1" applyProtection="1"/>
    <xf numFmtId="44" fontId="15" fillId="10" borderId="37" xfId="8" applyFont="1" applyFill="1" applyBorder="1" applyProtection="1"/>
    <xf numFmtId="164" fontId="15" fillId="0" borderId="47" xfId="6" applyNumberFormat="1" applyFont="1" applyBorder="1" applyProtection="1"/>
    <xf numFmtId="44" fontId="15" fillId="11" borderId="41" xfId="8" applyFont="1" applyFill="1" applyBorder="1" applyProtection="1"/>
    <xf numFmtId="0" fontId="15" fillId="6" borderId="42" xfId="6" applyFont="1" applyFill="1" applyBorder="1" applyProtection="1"/>
    <xf numFmtId="44" fontId="15" fillId="6" borderId="41" xfId="8" applyFont="1" applyFill="1" applyBorder="1" applyProtection="1"/>
    <xf numFmtId="44" fontId="15" fillId="10" borderId="50" xfId="8" applyFont="1" applyFill="1" applyBorder="1" applyProtection="1"/>
    <xf numFmtId="0" fontId="2" fillId="0" borderId="43" xfId="6" applyBorder="1" applyProtection="1"/>
    <xf numFmtId="0" fontId="15" fillId="11" borderId="24" xfId="7" applyFont="1" applyFill="1" applyBorder="1" applyProtection="1"/>
    <xf numFmtId="0" fontId="15" fillId="11" borderId="25" xfId="7" applyFont="1" applyFill="1" applyBorder="1" applyProtection="1"/>
    <xf numFmtId="44" fontId="15" fillId="11" borderId="26" xfId="8" applyFont="1" applyFill="1" applyBorder="1" applyProtection="1"/>
    <xf numFmtId="0" fontId="15" fillId="6" borderId="24" xfId="6" applyFont="1" applyFill="1" applyBorder="1" applyProtection="1"/>
    <xf numFmtId="0" fontId="15" fillId="6" borderId="25" xfId="6" applyFont="1" applyFill="1" applyBorder="1" applyProtection="1"/>
    <xf numFmtId="0" fontId="15" fillId="6" borderId="26" xfId="6" applyFont="1" applyFill="1" applyBorder="1" applyProtection="1"/>
    <xf numFmtId="44" fontId="15" fillId="6" borderId="26" xfId="8" applyFont="1" applyFill="1" applyBorder="1" applyProtection="1"/>
    <xf numFmtId="44" fontId="15" fillId="10" borderId="24" xfId="8" applyFont="1" applyFill="1" applyBorder="1" applyProtection="1"/>
    <xf numFmtId="44" fontId="15" fillId="10" borderId="26" xfId="8" applyFont="1" applyFill="1" applyBorder="1" applyProtection="1"/>
    <xf numFmtId="0" fontId="2" fillId="0" borderId="0" xfId="6" applyFill="1" applyProtection="1"/>
    <xf numFmtId="164" fontId="15" fillId="0" borderId="0" xfId="6" applyNumberFormat="1" applyFont="1" applyFill="1" applyBorder="1" applyProtection="1"/>
    <xf numFmtId="164" fontId="15" fillId="9" borderId="0" xfId="7" applyNumberFormat="1" applyFont="1" applyFill="1" applyBorder="1" applyProtection="1"/>
    <xf numFmtId="44" fontId="15" fillId="9" borderId="0" xfId="8" applyFont="1" applyFill="1" applyBorder="1" applyProtection="1"/>
    <xf numFmtId="164" fontId="15" fillId="0" borderId="0" xfId="7" applyNumberFormat="1" applyFont="1" applyFill="1" applyBorder="1" applyProtection="1"/>
    <xf numFmtId="44" fontId="15" fillId="0" borderId="0" xfId="8" applyFont="1" applyFill="1" applyBorder="1" applyProtection="1"/>
    <xf numFmtId="0" fontId="15" fillId="0" borderId="44" xfId="6" applyFont="1" applyBorder="1" applyProtection="1"/>
    <xf numFmtId="164" fontId="15" fillId="0" borderId="43" xfId="6" applyNumberFormat="1" applyFont="1" applyBorder="1" applyProtection="1"/>
    <xf numFmtId="44" fontId="15" fillId="10" borderId="31" xfId="8" applyFont="1" applyFill="1" applyBorder="1" applyProtection="1"/>
    <xf numFmtId="0" fontId="15" fillId="0" borderId="48" xfId="6" applyFont="1" applyBorder="1" applyProtection="1"/>
    <xf numFmtId="164" fontId="15" fillId="0" borderId="16" xfId="6" applyNumberFormat="1" applyFont="1" applyBorder="1" applyProtection="1"/>
    <xf numFmtId="164" fontId="15" fillId="9" borderId="0" xfId="7" applyNumberFormat="1" applyFont="1" applyFill="1" applyProtection="1"/>
    <xf numFmtId="0" fontId="15" fillId="9" borderId="0" xfId="7" applyFont="1" applyFill="1" applyProtection="1"/>
    <xf numFmtId="44" fontId="15" fillId="9" borderId="0" xfId="8" applyFont="1" applyFill="1" applyProtection="1"/>
    <xf numFmtId="0" fontId="15" fillId="0" borderId="0" xfId="7" applyFont="1" applyFill="1" applyProtection="1"/>
    <xf numFmtId="164" fontId="15" fillId="0" borderId="0" xfId="6" applyNumberFormat="1" applyFont="1" applyFill="1" applyProtection="1"/>
    <xf numFmtId="0" fontId="15" fillId="0" borderId="0" xfId="6" applyFont="1" applyFill="1" applyProtection="1"/>
    <xf numFmtId="44" fontId="15" fillId="0" borderId="0" xfId="8" applyFont="1" applyFill="1" applyProtection="1"/>
    <xf numFmtId="44" fontId="16" fillId="11" borderId="26" xfId="8" applyFont="1" applyFill="1" applyBorder="1" applyProtection="1"/>
    <xf numFmtId="44" fontId="16" fillId="6" borderId="26" xfId="8" applyFont="1" applyFill="1" applyBorder="1" applyProtection="1"/>
    <xf numFmtId="44" fontId="16" fillId="10" borderId="24" xfId="8" applyFont="1" applyFill="1" applyBorder="1" applyProtection="1"/>
    <xf numFmtId="44" fontId="16" fillId="10" borderId="26" xfId="8" applyFont="1" applyFill="1" applyBorder="1" applyProtection="1"/>
    <xf numFmtId="0" fontId="15" fillId="0" borderId="0" xfId="6" applyFont="1" applyBorder="1" applyProtection="1"/>
    <xf numFmtId="0" fontId="15" fillId="0" borderId="0" xfId="6" applyFont="1" applyFill="1" applyBorder="1" applyProtection="1"/>
    <xf numFmtId="44" fontId="16" fillId="0" borderId="0" xfId="8" applyFont="1" applyFill="1" applyBorder="1" applyProtection="1"/>
    <xf numFmtId="0" fontId="18" fillId="0" borderId="0" xfId="6" applyFont="1" applyBorder="1" applyProtection="1"/>
    <xf numFmtId="164" fontId="18" fillId="0" borderId="0" xfId="6" applyNumberFormat="1" applyFont="1" applyFill="1" applyBorder="1" applyAlignment="1" applyProtection="1"/>
    <xf numFmtId="0" fontId="14" fillId="0" borderId="0" xfId="6" applyFont="1" applyBorder="1" applyProtection="1"/>
    <xf numFmtId="0" fontId="18" fillId="0" borderId="0" xfId="6" applyFont="1" applyProtection="1"/>
    <xf numFmtId="0" fontId="2" fillId="11" borderId="21" xfId="6" applyFill="1" applyBorder="1" applyProtection="1"/>
    <xf numFmtId="0" fontId="2" fillId="11" borderId="22" xfId="6" applyFill="1" applyBorder="1" applyProtection="1"/>
    <xf numFmtId="0" fontId="2" fillId="11" borderId="23" xfId="6" applyFill="1" applyBorder="1" applyProtection="1"/>
    <xf numFmtId="10" fontId="12" fillId="0" borderId="0" xfId="6" applyNumberFormat="1" applyFont="1" applyBorder="1" applyProtection="1"/>
    <xf numFmtId="164" fontId="18" fillId="0" borderId="0" xfId="6" applyNumberFormat="1" applyFont="1" applyBorder="1" applyProtection="1"/>
    <xf numFmtId="0" fontId="18" fillId="0" borderId="0" xfId="6" applyFont="1" applyBorder="1" applyAlignment="1" applyProtection="1"/>
    <xf numFmtId="0" fontId="18" fillId="0" borderId="0" xfId="6" applyFont="1" applyBorder="1" applyAlignment="1" applyProtection="1">
      <alignment horizontal="left"/>
    </xf>
    <xf numFmtId="0" fontId="18" fillId="0" borderId="0" xfId="6" applyFont="1" applyBorder="1" applyAlignment="1" applyProtection="1">
      <alignment horizontal="center"/>
    </xf>
    <xf numFmtId="0" fontId="2" fillId="0" borderId="29" xfId="6" applyBorder="1" applyProtection="1"/>
    <xf numFmtId="0" fontId="2" fillId="0" borderId="0" xfId="6" applyBorder="1" applyProtection="1"/>
    <xf numFmtId="164" fontId="2" fillId="5" borderId="30" xfId="6" applyNumberFormat="1" applyFill="1" applyBorder="1" applyProtection="1"/>
    <xf numFmtId="10" fontId="9" fillId="0" borderId="44" xfId="6" applyNumberFormat="1" applyFont="1" applyBorder="1" applyProtection="1"/>
    <xf numFmtId="164" fontId="18" fillId="0" borderId="43" xfId="6" applyNumberFormat="1" applyFont="1" applyBorder="1" applyProtection="1"/>
    <xf numFmtId="0" fontId="18" fillId="0" borderId="43" xfId="6" applyFont="1" applyBorder="1" applyAlignment="1" applyProtection="1"/>
    <xf numFmtId="0" fontId="23" fillId="0" borderId="43" xfId="7" applyFont="1" applyBorder="1" applyProtection="1"/>
    <xf numFmtId="0" fontId="15" fillId="0" borderId="43" xfId="7" applyFont="1" applyBorder="1" applyProtection="1"/>
    <xf numFmtId="0" fontId="18" fillId="0" borderId="43" xfId="6" applyFont="1" applyBorder="1" applyAlignment="1" applyProtection="1">
      <alignment horizontal="left"/>
    </xf>
    <xf numFmtId="0" fontId="18" fillId="0" borderId="45" xfId="6" applyFont="1" applyBorder="1" applyAlignment="1" applyProtection="1">
      <alignment horizontal="left"/>
    </xf>
    <xf numFmtId="44" fontId="18" fillId="0" borderId="0" xfId="6" applyNumberFormat="1" applyFont="1" applyProtection="1"/>
    <xf numFmtId="0" fontId="2" fillId="0" borderId="48" xfId="6" applyBorder="1" applyProtection="1"/>
    <xf numFmtId="0" fontId="2" fillId="0" borderId="16" xfId="6" applyBorder="1" applyProtection="1"/>
    <xf numFmtId="0" fontId="8" fillId="0" borderId="29" xfId="6" applyFont="1" applyBorder="1" applyAlignment="1" applyProtection="1"/>
    <xf numFmtId="0" fontId="8" fillId="0" borderId="0" xfId="6" applyFont="1" applyFill="1" applyBorder="1" applyAlignment="1" applyProtection="1">
      <alignment horizontal="center" vertical="center"/>
    </xf>
    <xf numFmtId="0" fontId="8" fillId="0" borderId="0" xfId="7" applyBorder="1" applyProtection="1"/>
    <xf numFmtId="0" fontId="7" fillId="0" borderId="0" xfId="7" applyFont="1" applyBorder="1" applyAlignment="1" applyProtection="1">
      <alignment horizontal="center"/>
    </xf>
    <xf numFmtId="0" fontId="18" fillId="0" borderId="30" xfId="6" applyFont="1" applyBorder="1" applyAlignment="1" applyProtection="1">
      <alignment horizontal="left"/>
    </xf>
    <xf numFmtId="166" fontId="2" fillId="0" borderId="0" xfId="6" applyNumberFormat="1" applyProtection="1"/>
    <xf numFmtId="0" fontId="8" fillId="0" borderId="29" xfId="6" applyFont="1" applyBorder="1" applyProtection="1"/>
    <xf numFmtId="0" fontId="8" fillId="0" borderId="0" xfId="6" applyFont="1" applyBorder="1" applyProtection="1"/>
    <xf numFmtId="0" fontId="7" fillId="0" borderId="0" xfId="6" applyFont="1" applyBorder="1" applyProtection="1"/>
    <xf numFmtId="0" fontId="8" fillId="0" borderId="0" xfId="7" applyBorder="1" applyAlignment="1" applyProtection="1">
      <alignment horizontal="right"/>
    </xf>
    <xf numFmtId="0" fontId="8" fillId="0" borderId="0" xfId="7" applyBorder="1" applyAlignment="1" applyProtection="1">
      <alignment horizontal="center"/>
    </xf>
    <xf numFmtId="1" fontId="8" fillId="0" borderId="0" xfId="7" applyNumberFormat="1" applyBorder="1" applyAlignment="1" applyProtection="1">
      <alignment horizontal="center"/>
    </xf>
    <xf numFmtId="44" fontId="15" fillId="0" borderId="0" xfId="8" applyFont="1" applyBorder="1" applyProtection="1"/>
    <xf numFmtId="0" fontId="19" fillId="0" borderId="30" xfId="6" applyFont="1" applyBorder="1" applyAlignment="1" applyProtection="1">
      <alignment horizontal="center"/>
    </xf>
    <xf numFmtId="0" fontId="2" fillId="0" borderId="0" xfId="6" quotePrefix="1" applyFont="1" applyProtection="1"/>
    <xf numFmtId="164" fontId="2" fillId="5" borderId="23" xfId="6" applyNumberFormat="1" applyFill="1" applyBorder="1" applyProtection="1"/>
    <xf numFmtId="14" fontId="8" fillId="0" borderId="29" xfId="6" applyNumberFormat="1" applyFont="1" applyBorder="1" applyProtection="1"/>
    <xf numFmtId="44" fontId="8" fillId="0" borderId="0" xfId="6" applyNumberFormat="1" applyFont="1" applyBorder="1" applyAlignment="1" applyProtection="1">
      <alignment horizontal="left"/>
    </xf>
    <xf numFmtId="0" fontId="7" fillId="0" borderId="29" xfId="6" applyFont="1" applyBorder="1" applyProtection="1"/>
    <xf numFmtId="44" fontId="7" fillId="0" borderId="52" xfId="8" applyFont="1" applyBorder="1" applyAlignment="1" applyProtection="1">
      <alignment horizontal="right"/>
    </xf>
    <xf numFmtId="0" fontId="20" fillId="0" borderId="30" xfId="6" applyFont="1" applyBorder="1" applyAlignment="1" applyProtection="1">
      <alignment horizontal="left" vertical="center"/>
    </xf>
    <xf numFmtId="0" fontId="18" fillId="0" borderId="21" xfId="6" applyFont="1" applyBorder="1" applyProtection="1"/>
    <xf numFmtId="0" fontId="15" fillId="0" borderId="22" xfId="6" applyFont="1" applyBorder="1" applyProtection="1"/>
    <xf numFmtId="0" fontId="2" fillId="0" borderId="22" xfId="6" applyBorder="1" applyProtection="1"/>
    <xf numFmtId="0" fontId="18" fillId="0" borderId="48" xfId="6" applyFont="1" applyBorder="1" applyProtection="1"/>
    <xf numFmtId="0" fontId="18" fillId="0" borderId="16" xfId="6" applyFont="1" applyBorder="1" applyProtection="1"/>
    <xf numFmtId="0" fontId="18" fillId="0" borderId="16" xfId="6" applyFont="1" applyBorder="1" applyAlignment="1" applyProtection="1">
      <alignment horizontal="left"/>
    </xf>
    <xf numFmtId="0" fontId="8" fillId="0" borderId="16" xfId="7" applyBorder="1" applyProtection="1"/>
    <xf numFmtId="0" fontId="18" fillId="0" borderId="47" xfId="6" applyFont="1" applyBorder="1" applyAlignment="1" applyProtection="1">
      <alignment horizontal="left"/>
    </xf>
    <xf numFmtId="0" fontId="15" fillId="0" borderId="2" xfId="6" applyFont="1" applyBorder="1" applyProtection="1"/>
    <xf numFmtId="166" fontId="2" fillId="0" borderId="11" xfId="6" applyNumberFormat="1" applyBorder="1" applyProtection="1"/>
    <xf numFmtId="0" fontId="22" fillId="0" borderId="0" xfId="6" applyFont="1" applyProtection="1"/>
    <xf numFmtId="166" fontId="2" fillId="0" borderId="4" xfId="6" applyNumberFormat="1" applyBorder="1" applyProtection="1"/>
    <xf numFmtId="0" fontId="15" fillId="0" borderId="12" xfId="6" applyFont="1" applyBorder="1" applyProtection="1"/>
    <xf numFmtId="9" fontId="2" fillId="8" borderId="12" xfId="6" applyNumberFormat="1" applyFill="1" applyBorder="1" applyProtection="1"/>
    <xf numFmtId="166" fontId="2" fillId="8" borderId="13" xfId="6" applyNumberFormat="1" applyFill="1" applyBorder="1" applyProtection="1"/>
    <xf numFmtId="0" fontId="6" fillId="0" borderId="0" xfId="3" applyProtection="1"/>
    <xf numFmtId="0" fontId="0" fillId="0" borderId="0" xfId="0" applyProtection="1"/>
    <xf numFmtId="0" fontId="21" fillId="0" borderId="0" xfId="3" applyFont="1" applyProtection="1"/>
    <xf numFmtId="0" fontId="15" fillId="0" borderId="0" xfId="3" applyFont="1" applyProtection="1"/>
    <xf numFmtId="0" fontId="15" fillId="0" borderId="0" xfId="0" applyFont="1" applyProtection="1"/>
    <xf numFmtId="0" fontId="15" fillId="0" borderId="1" xfId="3" applyFont="1" applyBorder="1" applyProtection="1"/>
    <xf numFmtId="0" fontId="15" fillId="0" borderId="3" xfId="3" applyFont="1" applyBorder="1" applyProtection="1"/>
    <xf numFmtId="0" fontId="15" fillId="0" borderId="0" xfId="3" applyFont="1" applyFill="1" applyBorder="1" applyAlignment="1" applyProtection="1">
      <alignment horizontal="left"/>
    </xf>
    <xf numFmtId="0" fontId="15" fillId="0" borderId="0" xfId="0" applyFont="1" applyBorder="1" applyAlignment="1" applyProtection="1">
      <alignment horizontal="center"/>
    </xf>
    <xf numFmtId="0" fontId="15" fillId="0" borderId="14" xfId="3" applyFont="1" applyBorder="1" applyProtection="1"/>
    <xf numFmtId="0" fontId="15" fillId="0" borderId="0" xfId="3" applyFont="1" applyFill="1" applyBorder="1" applyAlignment="1" applyProtection="1">
      <alignment horizontal="center"/>
    </xf>
    <xf numFmtId="0" fontId="15" fillId="0" borderId="21" xfId="3" applyFont="1" applyBorder="1" applyAlignment="1" applyProtection="1">
      <alignment vertical="center" wrapText="1"/>
    </xf>
    <xf numFmtId="0" fontId="15" fillId="0" borderId="22" xfId="3" applyFont="1" applyBorder="1" applyAlignment="1" applyProtection="1">
      <alignment vertical="center"/>
    </xf>
    <xf numFmtId="0" fontId="15" fillId="0" borderId="22" xfId="3" applyFont="1" applyBorder="1" applyAlignment="1" applyProtection="1">
      <alignment horizontal="center" vertical="center" wrapText="1"/>
    </xf>
    <xf numFmtId="0" fontId="15" fillId="0" borderId="23" xfId="3" applyFont="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5" fillId="11" borderId="24" xfId="0" applyFont="1" applyFill="1" applyBorder="1" applyAlignment="1" applyProtection="1">
      <alignment horizontal="center" wrapText="1"/>
    </xf>
    <xf numFmtId="0" fontId="15" fillId="11" borderId="25" xfId="0" applyFont="1" applyFill="1" applyBorder="1" applyAlignment="1" applyProtection="1">
      <alignment horizontal="center" wrapText="1"/>
    </xf>
    <xf numFmtId="0" fontId="15" fillId="11" borderId="26" xfId="0" applyFont="1" applyFill="1" applyBorder="1" applyAlignment="1" applyProtection="1">
      <alignment horizontal="center" wrapText="1"/>
    </xf>
    <xf numFmtId="0" fontId="15" fillId="0" borderId="29" xfId="3" applyFont="1" applyBorder="1" applyProtection="1"/>
    <xf numFmtId="164" fontId="15" fillId="0" borderId="0" xfId="3" applyNumberFormat="1" applyFont="1" applyBorder="1" applyProtection="1"/>
    <xf numFmtId="164" fontId="15" fillId="0" borderId="45" xfId="3" applyNumberFormat="1" applyFont="1" applyBorder="1" applyProtection="1"/>
    <xf numFmtId="44" fontId="15" fillId="11" borderId="33" xfId="4" applyFont="1" applyFill="1" applyBorder="1" applyProtection="1"/>
    <xf numFmtId="164" fontId="15" fillId="0" borderId="30" xfId="3" applyNumberFormat="1" applyFont="1" applyBorder="1" applyProtection="1"/>
    <xf numFmtId="164" fontId="15" fillId="0" borderId="47" xfId="3" applyNumberFormat="1" applyFont="1" applyBorder="1" applyProtection="1"/>
    <xf numFmtId="0" fontId="6" fillId="0" borderId="43" xfId="3" applyBorder="1" applyProtection="1"/>
    <xf numFmtId="0" fontId="15" fillId="11" borderId="24" xfId="0" applyFont="1" applyFill="1" applyBorder="1" applyProtection="1"/>
    <xf numFmtId="0" fontId="15" fillId="11" borderId="25" xfId="0" applyFont="1" applyFill="1" applyBorder="1" applyProtection="1"/>
    <xf numFmtId="44" fontId="15" fillId="11" borderId="26" xfId="4" applyFont="1" applyFill="1" applyBorder="1" applyProtection="1"/>
    <xf numFmtId="0" fontId="6" fillId="0" borderId="0" xfId="3" applyFill="1" applyProtection="1"/>
    <xf numFmtId="164" fontId="15" fillId="0" borderId="0" xfId="3" applyNumberFormat="1" applyFont="1" applyFill="1" applyBorder="1" applyProtection="1"/>
    <xf numFmtId="164" fontId="15" fillId="9" borderId="0" xfId="0" applyNumberFormat="1" applyFont="1" applyFill="1" applyBorder="1" applyProtection="1"/>
    <xf numFmtId="44" fontId="15" fillId="9" borderId="0" xfId="4" applyFont="1" applyFill="1" applyBorder="1" applyProtection="1"/>
    <xf numFmtId="164" fontId="15" fillId="0" borderId="0" xfId="0" applyNumberFormat="1" applyFont="1" applyFill="1" applyBorder="1" applyProtection="1"/>
    <xf numFmtId="0" fontId="15" fillId="0" borderId="44" xfId="3" applyFont="1" applyBorder="1" applyProtection="1"/>
    <xf numFmtId="164" fontId="15" fillId="0" borderId="43" xfId="3" applyNumberFormat="1" applyFont="1" applyBorder="1" applyProtection="1"/>
    <xf numFmtId="0" fontId="15" fillId="8" borderId="31" xfId="0" applyFont="1" applyFill="1" applyBorder="1" applyProtection="1"/>
    <xf numFmtId="0" fontId="15" fillId="8" borderId="35" xfId="0" applyFont="1" applyFill="1" applyBorder="1" applyProtection="1"/>
    <xf numFmtId="0" fontId="15" fillId="0" borderId="48" xfId="3" applyFont="1" applyBorder="1" applyProtection="1"/>
    <xf numFmtId="164" fontId="15" fillId="0" borderId="16" xfId="3" applyNumberFormat="1" applyFont="1" applyBorder="1" applyProtection="1"/>
    <xf numFmtId="0" fontId="15" fillId="8" borderId="39" xfId="0" applyFont="1" applyFill="1" applyBorder="1" applyProtection="1"/>
    <xf numFmtId="0" fontId="15" fillId="11" borderId="75" xfId="0" applyFont="1" applyFill="1" applyBorder="1" applyProtection="1"/>
    <xf numFmtId="164" fontId="15" fillId="9" borderId="0" xfId="0" applyNumberFormat="1" applyFont="1" applyFill="1" applyProtection="1"/>
    <xf numFmtId="0" fontId="15" fillId="9" borderId="0" xfId="0" applyFont="1" applyFill="1" applyProtection="1"/>
    <xf numFmtId="44" fontId="15" fillId="9" borderId="0" xfId="4" applyFont="1" applyFill="1" applyProtection="1"/>
    <xf numFmtId="0" fontId="15" fillId="0" borderId="0" xfId="0" applyFont="1" applyFill="1" applyProtection="1"/>
    <xf numFmtId="0" fontId="15" fillId="0" borderId="0" xfId="3" applyFont="1" applyFill="1" applyProtection="1"/>
    <xf numFmtId="44" fontId="16" fillId="11" borderId="26" xfId="4" applyFont="1" applyFill="1" applyBorder="1" applyProtection="1"/>
    <xf numFmtId="0" fontId="15" fillId="0" borderId="0" xfId="3" applyFont="1" applyBorder="1" applyProtection="1"/>
    <xf numFmtId="0" fontId="15" fillId="0" borderId="0" xfId="3" applyFont="1" applyFill="1" applyBorder="1" applyProtection="1"/>
    <xf numFmtId="0" fontId="18" fillId="0" borderId="0" xfId="3" applyFont="1" applyBorder="1" applyProtection="1"/>
    <xf numFmtId="164" fontId="18" fillId="0" borderId="0" xfId="3" applyNumberFormat="1" applyFont="1" applyFill="1" applyBorder="1" applyAlignment="1" applyProtection="1"/>
    <xf numFmtId="0" fontId="14" fillId="0" borderId="0" xfId="3" applyFont="1" applyBorder="1" applyProtection="1"/>
    <xf numFmtId="0" fontId="18" fillId="0" borderId="0" xfId="3" applyFont="1" applyProtection="1"/>
    <xf numFmtId="0" fontId="18" fillId="0" borderId="0" xfId="3" applyFont="1" applyAlignment="1" applyProtection="1"/>
    <xf numFmtId="0" fontId="6" fillId="11" borderId="21" xfId="3" applyFill="1" applyBorder="1" applyProtection="1"/>
    <xf numFmtId="0" fontId="6" fillId="11" borderId="22" xfId="3" applyFill="1" applyBorder="1" applyProtection="1"/>
    <xf numFmtId="0" fontId="6" fillId="11" borderId="23" xfId="3" applyFill="1" applyBorder="1" applyProtection="1"/>
    <xf numFmtId="10" fontId="12" fillId="0" borderId="0" xfId="3" applyNumberFormat="1" applyFont="1" applyBorder="1" applyProtection="1"/>
    <xf numFmtId="164" fontId="18" fillId="0" borderId="0" xfId="3" applyNumberFormat="1" applyFont="1" applyBorder="1" applyProtection="1"/>
    <xf numFmtId="0" fontId="18" fillId="0" borderId="0" xfId="3" applyFont="1" applyBorder="1" applyAlignment="1" applyProtection="1"/>
    <xf numFmtId="0" fontId="18" fillId="0" borderId="0" xfId="3" applyFont="1" applyBorder="1" applyAlignment="1" applyProtection="1">
      <alignment horizontal="left"/>
    </xf>
    <xf numFmtId="0" fontId="18" fillId="0" borderId="0" xfId="3" applyFont="1" applyBorder="1" applyAlignment="1" applyProtection="1">
      <alignment horizontal="center"/>
    </xf>
    <xf numFmtId="0" fontId="6" fillId="0" borderId="29" xfId="3" applyBorder="1" applyProtection="1"/>
    <xf numFmtId="0" fontId="6" fillId="0" borderId="0" xfId="3" applyBorder="1" applyProtection="1"/>
    <xf numFmtId="164" fontId="6" fillId="5" borderId="30" xfId="3" applyNumberFormat="1" applyFill="1" applyBorder="1" applyProtection="1"/>
    <xf numFmtId="10" fontId="9" fillId="0" borderId="44" xfId="3" applyNumberFormat="1" applyFont="1" applyBorder="1" applyProtection="1"/>
    <xf numFmtId="164" fontId="18" fillId="0" borderId="43" xfId="3" applyNumberFormat="1" applyFont="1" applyBorder="1" applyProtection="1"/>
    <xf numFmtId="0" fontId="18" fillId="0" borderId="43" xfId="3" applyFont="1" applyBorder="1" applyAlignment="1" applyProtection="1"/>
    <xf numFmtId="0" fontId="23" fillId="0" borderId="43" xfId="0" applyFont="1" applyBorder="1" applyProtection="1"/>
    <xf numFmtId="0" fontId="15" fillId="0" borderId="43" xfId="0" applyFont="1" applyBorder="1" applyProtection="1"/>
    <xf numFmtId="0" fontId="18" fillId="0" borderId="43" xfId="3" applyFont="1" applyBorder="1" applyAlignment="1" applyProtection="1">
      <alignment horizontal="left"/>
    </xf>
    <xf numFmtId="0" fontId="18" fillId="0" borderId="45" xfId="3" applyFont="1" applyBorder="1" applyAlignment="1" applyProtection="1">
      <alignment horizontal="left"/>
    </xf>
    <xf numFmtId="44" fontId="18" fillId="0" borderId="0" xfId="3" applyNumberFormat="1" applyFont="1" applyProtection="1"/>
    <xf numFmtId="0" fontId="6" fillId="0" borderId="16" xfId="3" applyBorder="1" applyProtection="1"/>
    <xf numFmtId="0" fontId="8" fillId="0" borderId="29" xfId="3" applyFont="1" applyBorder="1" applyAlignment="1" applyProtection="1"/>
    <xf numFmtId="0" fontId="8" fillId="0" borderId="0" xfId="3" applyFont="1" applyFill="1" applyBorder="1" applyAlignment="1" applyProtection="1">
      <alignment horizontal="center" vertical="center"/>
    </xf>
    <xf numFmtId="0" fontId="0" fillId="0" borderId="0" xfId="0" applyBorder="1" applyProtection="1"/>
    <xf numFmtId="0" fontId="7" fillId="0" borderId="0" xfId="0" applyFont="1" applyBorder="1" applyAlignment="1" applyProtection="1">
      <alignment horizontal="center"/>
    </xf>
    <xf numFmtId="0" fontId="18" fillId="0" borderId="30" xfId="3" applyFont="1" applyBorder="1" applyAlignment="1" applyProtection="1">
      <alignment horizontal="left"/>
    </xf>
    <xf numFmtId="0" fontId="8" fillId="0" borderId="29" xfId="3" applyFont="1" applyBorder="1" applyProtection="1"/>
    <xf numFmtId="0" fontId="8" fillId="0" borderId="0" xfId="3" applyFont="1" applyBorder="1" applyProtection="1"/>
    <xf numFmtId="0" fontId="7" fillId="0" borderId="0" xfId="3" applyFont="1" applyBorder="1" applyProtection="1"/>
    <xf numFmtId="0" fontId="0" fillId="0" borderId="0" xfId="0" applyBorder="1" applyAlignment="1" applyProtection="1">
      <alignment horizontal="right"/>
    </xf>
    <xf numFmtId="0" fontId="0" fillId="0" borderId="0" xfId="0" applyBorder="1" applyAlignment="1" applyProtection="1">
      <alignment horizontal="center"/>
    </xf>
    <xf numFmtId="1" fontId="0" fillId="0" borderId="0" xfId="0" applyNumberFormat="1" applyBorder="1" applyAlignment="1" applyProtection="1">
      <alignment horizontal="center"/>
    </xf>
    <xf numFmtId="44" fontId="15" fillId="0" borderId="0" xfId="4" applyFont="1" applyBorder="1" applyProtection="1"/>
    <xf numFmtId="0" fontId="19" fillId="0" borderId="30" xfId="3" applyFont="1" applyBorder="1" applyAlignment="1" applyProtection="1">
      <alignment horizontal="center"/>
    </xf>
    <xf numFmtId="0" fontId="4" fillId="0" borderId="0" xfId="3" quotePrefix="1" applyFont="1" applyProtection="1"/>
    <xf numFmtId="164" fontId="6" fillId="5" borderId="23" xfId="3" applyNumberFormat="1" applyFill="1" applyBorder="1" applyProtection="1"/>
    <xf numFmtId="0" fontId="7" fillId="0" borderId="29" xfId="3" applyFont="1" applyBorder="1" applyProtection="1"/>
    <xf numFmtId="44" fontId="7" fillId="0" borderId="52" xfId="4" applyFont="1" applyBorder="1" applyAlignment="1" applyProtection="1">
      <alignment horizontal="right"/>
    </xf>
    <xf numFmtId="0" fontId="20" fillId="0" borderId="30" xfId="3" applyFont="1" applyBorder="1" applyAlignment="1" applyProtection="1">
      <alignment horizontal="left" vertical="center"/>
    </xf>
    <xf numFmtId="0" fontId="18" fillId="0" borderId="48" xfId="3" applyFont="1" applyBorder="1" applyProtection="1"/>
    <xf numFmtId="0" fontId="18" fillId="0" borderId="16" xfId="3" applyFont="1" applyBorder="1" applyProtection="1"/>
    <xf numFmtId="0" fontId="18" fillId="0" borderId="16" xfId="3" applyFont="1" applyBorder="1" applyAlignment="1" applyProtection="1">
      <alignment horizontal="left"/>
    </xf>
    <xf numFmtId="0" fontId="0" fillId="0" borderId="16" xfId="0" applyBorder="1" applyProtection="1"/>
    <xf numFmtId="0" fontId="18" fillId="0" borderId="47" xfId="3" applyFont="1" applyBorder="1" applyAlignment="1" applyProtection="1">
      <alignment horizontal="left"/>
    </xf>
    <xf numFmtId="0" fontId="18" fillId="0" borderId="21" xfId="3" applyFont="1" applyBorder="1" applyProtection="1"/>
    <xf numFmtId="0" fontId="15" fillId="0" borderId="22" xfId="3" applyFont="1" applyBorder="1" applyProtection="1"/>
    <xf numFmtId="0" fontId="6" fillId="0" borderId="22" xfId="3" applyBorder="1" applyProtection="1"/>
    <xf numFmtId="0" fontId="22" fillId="0" borderId="0" xfId="3" applyFont="1" applyProtection="1"/>
    <xf numFmtId="0" fontId="15" fillId="0" borderId="2" xfId="3" applyFont="1" applyBorder="1" applyProtection="1"/>
    <xf numFmtId="166" fontId="6" fillId="0" borderId="11" xfId="3" applyNumberFormat="1" applyBorder="1" applyProtection="1"/>
    <xf numFmtId="166" fontId="6" fillId="0" borderId="4" xfId="3" applyNumberFormat="1" applyBorder="1" applyProtection="1"/>
    <xf numFmtId="0" fontId="15" fillId="0" borderId="12" xfId="3" applyFont="1" applyBorder="1" applyProtection="1"/>
    <xf numFmtId="9" fontId="6" fillId="8" borderId="12" xfId="3" applyNumberFormat="1" applyFill="1" applyBorder="1" applyProtection="1"/>
    <xf numFmtId="166" fontId="6" fillId="8" borderId="13" xfId="3" applyNumberFormat="1" applyFill="1" applyBorder="1" applyProtection="1"/>
    <xf numFmtId="0" fontId="15" fillId="0" borderId="0" xfId="0" applyFont="1" applyAlignment="1" applyProtection="1">
      <alignment horizontal="left"/>
    </xf>
    <xf numFmtId="0" fontId="25" fillId="4" borderId="0" xfId="5" applyFont="1" applyFill="1" applyProtection="1">
      <protection locked="0"/>
    </xf>
    <xf numFmtId="0" fontId="15" fillId="4" borderId="0" xfId="5" applyFont="1" applyFill="1" applyProtection="1">
      <protection locked="0"/>
    </xf>
    <xf numFmtId="4" fontId="15" fillId="4" borderId="55" xfId="5" applyNumberFormat="1" applyFont="1" applyFill="1" applyBorder="1" applyProtection="1">
      <protection locked="0"/>
    </xf>
    <xf numFmtId="4" fontId="15" fillId="4" borderId="56" xfId="5" applyNumberFormat="1" applyFont="1" applyFill="1" applyBorder="1" applyProtection="1">
      <protection locked="0"/>
    </xf>
    <xf numFmtId="4" fontId="15" fillId="4" borderId="60" xfId="5" applyNumberFormat="1" applyFont="1" applyFill="1" applyBorder="1" applyProtection="1">
      <protection locked="0"/>
    </xf>
    <xf numFmtId="4" fontId="15" fillId="4" borderId="61" xfId="5" applyNumberFormat="1" applyFont="1" applyFill="1" applyBorder="1" applyProtection="1">
      <protection locked="0"/>
    </xf>
    <xf numFmtId="4" fontId="15" fillId="4" borderId="62" xfId="5" applyNumberFormat="1" applyFont="1" applyFill="1" applyBorder="1" applyProtection="1">
      <protection locked="0"/>
    </xf>
    <xf numFmtId="0" fontId="28" fillId="4" borderId="0" xfId="5" applyFont="1" applyFill="1" applyAlignment="1" applyProtection="1">
      <alignment horizontal="center" vertical="center"/>
      <protection locked="0"/>
    </xf>
    <xf numFmtId="9" fontId="15" fillId="4" borderId="53" xfId="5" applyNumberFormat="1" applyFont="1" applyFill="1" applyBorder="1" applyAlignment="1" applyProtection="1">
      <alignment horizontal="center"/>
      <protection locked="0"/>
    </xf>
    <xf numFmtId="0" fontId="15" fillId="0" borderId="54" xfId="5" applyFont="1" applyBorder="1" applyAlignment="1" applyProtection="1">
      <alignment horizontal="center"/>
    </xf>
    <xf numFmtId="4" fontId="15" fillId="0" borderId="55" xfId="5" applyNumberFormat="1" applyFont="1" applyBorder="1" applyProtection="1"/>
    <xf numFmtId="4" fontId="15" fillId="0" borderId="56" xfId="5" applyNumberFormat="1" applyFont="1" applyBorder="1" applyProtection="1"/>
    <xf numFmtId="4" fontId="15" fillId="0" borderId="57" xfId="5" applyNumberFormat="1" applyFont="1" applyBorder="1" applyProtection="1"/>
    <xf numFmtId="4" fontId="16" fillId="0" borderId="57" xfId="5" applyNumberFormat="1" applyFont="1" applyBorder="1" applyProtection="1"/>
    <xf numFmtId="4" fontId="15" fillId="0" borderId="0" xfId="5" applyNumberFormat="1" applyFont="1" applyProtection="1"/>
    <xf numFmtId="0" fontId="15" fillId="0" borderId="0" xfId="5" applyFont="1" applyAlignment="1" applyProtection="1">
      <alignment horizontal="center"/>
    </xf>
    <xf numFmtId="0" fontId="15" fillId="0" borderId="0" xfId="5" applyFont="1" applyProtection="1"/>
    <xf numFmtId="0" fontId="25" fillId="0" borderId="53" xfId="5" applyFont="1" applyBorder="1" applyProtection="1"/>
    <xf numFmtId="4" fontId="15" fillId="0" borderId="53" xfId="5" applyNumberFormat="1" applyFont="1" applyBorder="1" applyProtection="1"/>
    <xf numFmtId="0" fontId="15" fillId="0" borderId="53" xfId="5" applyFont="1" applyBorder="1" applyAlignment="1" applyProtection="1">
      <alignment horizontal="center" vertical="center"/>
    </xf>
    <xf numFmtId="0" fontId="15" fillId="0" borderId="53" xfId="5" applyFont="1" applyBorder="1" applyProtection="1"/>
    <xf numFmtId="0" fontId="15" fillId="0" borderId="54" xfId="5" applyFont="1" applyBorder="1" applyProtection="1"/>
    <xf numFmtId="4" fontId="15" fillId="0" borderId="54" xfId="5" applyNumberFormat="1" applyFont="1" applyBorder="1" applyProtection="1"/>
    <xf numFmtId="0" fontId="15" fillId="0" borderId="57" xfId="5" applyFont="1" applyBorder="1" applyProtection="1"/>
    <xf numFmtId="4" fontId="26" fillId="0" borderId="3" xfId="5" applyNumberFormat="1" applyFont="1" applyBorder="1" applyAlignment="1" applyProtection="1">
      <alignment horizontal="right"/>
    </xf>
    <xf numFmtId="4" fontId="26" fillId="0" borderId="0" xfId="5" applyNumberFormat="1" applyFont="1" applyBorder="1" applyProtection="1"/>
    <xf numFmtId="0" fontId="15" fillId="0" borderId="4" xfId="5" applyFont="1" applyBorder="1" applyProtection="1"/>
    <xf numFmtId="0" fontId="15" fillId="0" borderId="58" xfId="5" applyFont="1" applyBorder="1" applyProtection="1"/>
    <xf numFmtId="4" fontId="15" fillId="0" borderId="58" xfId="5" applyNumberFormat="1" applyFont="1" applyBorder="1" applyProtection="1"/>
    <xf numFmtId="0" fontId="15" fillId="0" borderId="58" xfId="5" applyFont="1" applyBorder="1" applyAlignment="1" applyProtection="1">
      <alignment horizontal="center"/>
    </xf>
    <xf numFmtId="0" fontId="26" fillId="0" borderId="14" xfId="5" applyFont="1" applyBorder="1" applyAlignment="1" applyProtection="1">
      <alignment horizontal="center"/>
    </xf>
    <xf numFmtId="4" fontId="25" fillId="0" borderId="12" xfId="5" applyNumberFormat="1" applyFont="1" applyBorder="1" applyAlignment="1" applyProtection="1">
      <alignment horizontal="right"/>
    </xf>
    <xf numFmtId="4" fontId="25" fillId="0" borderId="13" xfId="5" applyNumberFormat="1" applyFont="1" applyBorder="1" applyProtection="1"/>
    <xf numFmtId="0" fontId="25" fillId="0" borderId="1" xfId="5" applyFont="1" applyBorder="1" applyProtection="1"/>
    <xf numFmtId="4" fontId="15" fillId="0" borderId="11" xfId="5" applyNumberFormat="1" applyFont="1" applyBorder="1" applyProtection="1"/>
    <xf numFmtId="0" fontId="15" fillId="0" borderId="3" xfId="5" applyFont="1" applyBorder="1" applyProtection="1"/>
    <xf numFmtId="4" fontId="15" fillId="0" borderId="4" xfId="5" applyNumberFormat="1" applyFont="1" applyBorder="1" applyProtection="1"/>
    <xf numFmtId="0" fontId="15" fillId="0" borderId="59" xfId="5" applyFont="1" applyBorder="1" applyProtection="1"/>
    <xf numFmtId="0" fontId="15" fillId="0" borderId="0" xfId="5" applyFont="1" applyAlignment="1" applyProtection="1">
      <alignment horizontal="right"/>
    </xf>
    <xf numFmtId="0" fontId="27" fillId="0" borderId="0" xfId="5" applyFont="1" applyAlignment="1" applyProtection="1">
      <alignment horizontal="right"/>
    </xf>
    <xf numFmtId="4" fontId="27" fillId="0" borderId="0" xfId="5" applyNumberFormat="1" applyFont="1" applyProtection="1"/>
    <xf numFmtId="49" fontId="25" fillId="0" borderId="1" xfId="5" applyNumberFormat="1" applyFont="1" applyBorder="1" applyProtection="1"/>
    <xf numFmtId="167" fontId="7" fillId="0" borderId="67" xfId="5" applyNumberFormat="1" applyFont="1" applyFill="1" applyBorder="1" applyAlignment="1" applyProtection="1">
      <alignment horizontal="center" vertical="top" wrapText="1"/>
    </xf>
    <xf numFmtId="167" fontId="7" fillId="0" borderId="70" xfId="5" applyNumberFormat="1" applyFont="1" applyFill="1" applyBorder="1" applyAlignment="1" applyProtection="1">
      <alignment horizontal="center" vertical="top" wrapText="1"/>
    </xf>
    <xf numFmtId="167" fontId="7" fillId="0" borderId="72" xfId="5" applyNumberFormat="1" applyFont="1" applyFill="1" applyBorder="1" applyAlignment="1" applyProtection="1">
      <alignment horizontal="center" vertical="top" wrapText="1"/>
    </xf>
    <xf numFmtId="164" fontId="7" fillId="0" borderId="2" xfId="0" applyNumberFormat="1" applyFont="1" applyBorder="1" applyAlignment="1" applyProtection="1">
      <alignment horizontal="left" vertical="center" indent="1"/>
    </xf>
    <xf numFmtId="164" fontId="8" fillId="0" borderId="0" xfId="0" applyNumberFormat="1" applyFont="1" applyFill="1" applyBorder="1" applyProtection="1"/>
    <xf numFmtId="0" fontId="7" fillId="0" borderId="3" xfId="0" applyFont="1" applyBorder="1" applyAlignment="1" applyProtection="1">
      <alignment horizontal="center"/>
    </xf>
    <xf numFmtId="164" fontId="7" fillId="0" borderId="0" xfId="0" applyNumberFormat="1" applyFont="1" applyBorder="1" applyAlignment="1" applyProtection="1">
      <alignment horizontal="right"/>
    </xf>
    <xf numFmtId="0" fontId="7" fillId="0" borderId="3" xfId="0" applyFont="1" applyFill="1" applyBorder="1" applyAlignment="1" applyProtection="1">
      <alignment horizontal="center"/>
    </xf>
    <xf numFmtId="164" fontId="7" fillId="0" borderId="0" xfId="0" applyNumberFormat="1" applyFont="1" applyFill="1" applyBorder="1" applyProtection="1"/>
    <xf numFmtId="16" fontId="8" fillId="0" borderId="3" xfId="0" applyNumberFormat="1" applyFont="1" applyFill="1" applyBorder="1" applyAlignment="1" applyProtection="1">
      <alignment horizontal="center"/>
    </xf>
    <xf numFmtId="164" fontId="8" fillId="0" borderId="0" xfId="0" applyNumberFormat="1" applyFont="1" applyFill="1" applyBorder="1" applyAlignment="1" applyProtection="1">
      <alignment horizontal="left"/>
    </xf>
    <xf numFmtId="0" fontId="8" fillId="0" borderId="3" xfId="0" applyFont="1" applyFill="1" applyBorder="1" applyAlignment="1" applyProtection="1">
      <alignment horizontal="center"/>
    </xf>
    <xf numFmtId="164" fontId="7" fillId="0" borderId="0" xfId="0" applyNumberFormat="1" applyFont="1" applyFill="1" applyBorder="1" applyAlignment="1" applyProtection="1">
      <alignment horizontal="left"/>
    </xf>
    <xf numFmtId="164" fontId="8" fillId="0" borderId="0" xfId="0" applyNumberFormat="1" applyFont="1" applyFill="1" applyBorder="1" applyAlignment="1" applyProtection="1"/>
    <xf numFmtId="0" fontId="7" fillId="0" borderId="3" xfId="0" applyFont="1" applyBorder="1" applyProtection="1"/>
    <xf numFmtId="164" fontId="8" fillId="0" borderId="0" xfId="0" applyNumberFormat="1" applyFont="1" applyFill="1" applyProtection="1"/>
    <xf numFmtId="3" fontId="8" fillId="0" borderId="3" xfId="0" applyNumberFormat="1" applyFont="1" applyBorder="1" applyAlignment="1" applyProtection="1"/>
    <xf numFmtId="3" fontId="7" fillId="0" borderId="3" xfId="0" applyNumberFormat="1" applyFont="1" applyBorder="1" applyAlignment="1" applyProtection="1"/>
    <xf numFmtId="0" fontId="8" fillId="7" borderId="0" xfId="0" applyFont="1" applyFill="1" applyBorder="1" applyProtection="1"/>
    <xf numFmtId="0" fontId="8" fillId="7" borderId="0" xfId="0" applyFont="1" applyFill="1" applyBorder="1" applyAlignment="1" applyProtection="1">
      <alignment vertical="center"/>
    </xf>
    <xf numFmtId="164" fontId="8" fillId="7" borderId="0" xfId="0" applyNumberFormat="1" applyFont="1" applyFill="1" applyBorder="1" applyAlignment="1" applyProtection="1">
      <alignment horizontal="right" vertical="center"/>
    </xf>
    <xf numFmtId="164" fontId="8" fillId="7" borderId="0" xfId="0" applyNumberFormat="1" applyFont="1" applyFill="1" applyBorder="1" applyAlignment="1" applyProtection="1">
      <alignment horizontal="left" vertical="center"/>
    </xf>
    <xf numFmtId="0" fontId="8" fillId="7" borderId="0" xfId="0" applyFont="1" applyFill="1" applyBorder="1" applyAlignment="1" applyProtection="1">
      <alignment horizontal="right" vertical="center"/>
    </xf>
    <xf numFmtId="0" fontId="8" fillId="7" borderId="0" xfId="0" applyNumberFormat="1" applyFont="1" applyFill="1" applyBorder="1" applyAlignment="1" applyProtection="1">
      <alignment vertical="center"/>
    </xf>
    <xf numFmtId="0" fontId="8" fillId="5" borderId="0" xfId="0" applyFont="1" applyFill="1" applyProtection="1"/>
    <xf numFmtId="164" fontId="8" fillId="5" borderId="0" xfId="0" applyNumberFormat="1" applyFont="1" applyFill="1" applyAlignment="1" applyProtection="1">
      <alignment horizontal="right"/>
    </xf>
    <xf numFmtId="164" fontId="8" fillId="5" borderId="0" xfId="0" applyNumberFormat="1" applyFont="1" applyFill="1" applyAlignment="1" applyProtection="1">
      <alignment horizontal="left"/>
    </xf>
    <xf numFmtId="0" fontId="8" fillId="5" borderId="0" xfId="0" applyFont="1" applyFill="1" applyAlignment="1" applyProtection="1">
      <alignment horizontal="center"/>
    </xf>
    <xf numFmtId="0" fontId="8" fillId="5" borderId="20" xfId="0" applyFont="1" applyFill="1" applyBorder="1" applyProtection="1"/>
    <xf numFmtId="164" fontId="6" fillId="4" borderId="23" xfId="3" applyNumberFormat="1" applyFill="1" applyBorder="1" applyProtection="1">
      <protection locked="0"/>
    </xf>
    <xf numFmtId="0" fontId="15" fillId="0" borderId="0" xfId="3" applyFont="1" applyFill="1" applyBorder="1" applyProtection="1">
      <protection locked="0"/>
    </xf>
    <xf numFmtId="44" fontId="15" fillId="0" borderId="0" xfId="4" applyFont="1" applyFill="1" applyBorder="1" applyProtection="1"/>
    <xf numFmtId="0" fontId="29" fillId="6" borderId="1" xfId="3" applyFont="1" applyFill="1" applyBorder="1" applyAlignment="1" applyProtection="1">
      <alignment horizontal="center" vertical="center"/>
    </xf>
    <xf numFmtId="0" fontId="29" fillId="6" borderId="2" xfId="3" applyFont="1" applyFill="1" applyBorder="1" applyAlignment="1" applyProtection="1">
      <alignment horizontal="center" vertical="center"/>
    </xf>
    <xf numFmtId="0" fontId="29" fillId="6" borderId="11" xfId="3" applyFont="1" applyFill="1" applyBorder="1" applyAlignment="1" applyProtection="1">
      <alignment horizontal="center" vertical="center"/>
    </xf>
    <xf numFmtId="0" fontId="29" fillId="6" borderId="3" xfId="3" applyFont="1" applyFill="1" applyBorder="1" applyAlignment="1" applyProtection="1">
      <alignment horizontal="center" vertical="center"/>
    </xf>
    <xf numFmtId="0" fontId="29" fillId="6" borderId="0" xfId="3" applyFont="1" applyFill="1" applyBorder="1" applyAlignment="1" applyProtection="1">
      <alignment horizontal="center" vertical="center"/>
    </xf>
    <xf numFmtId="0" fontId="29" fillId="6" borderId="4" xfId="3" applyFont="1" applyFill="1" applyBorder="1" applyAlignment="1" applyProtection="1">
      <alignment horizontal="center" vertical="center"/>
    </xf>
    <xf numFmtId="0" fontId="29" fillId="6" borderId="14" xfId="3" applyFont="1" applyFill="1" applyBorder="1" applyAlignment="1" applyProtection="1">
      <alignment horizontal="center" vertical="center"/>
    </xf>
    <xf numFmtId="0" fontId="29" fillId="6" borderId="12" xfId="3" applyFont="1" applyFill="1" applyBorder="1" applyAlignment="1" applyProtection="1">
      <alignment horizontal="center" vertical="center"/>
    </xf>
    <xf numFmtId="0" fontId="29" fillId="6" borderId="13" xfId="3" applyFont="1" applyFill="1" applyBorder="1" applyAlignment="1" applyProtection="1">
      <alignment horizontal="center" vertical="center"/>
    </xf>
    <xf numFmtId="0" fontId="22" fillId="0" borderId="0" xfId="3" applyFont="1"/>
    <xf numFmtId="0" fontId="8" fillId="0" borderId="0" xfId="3" applyFont="1"/>
    <xf numFmtId="14" fontId="7" fillId="4" borderId="6" xfId="0" applyNumberFormat="1" applyFont="1" applyFill="1" applyBorder="1" applyAlignment="1" applyProtection="1">
      <alignment horizontal="left"/>
      <protection locked="0"/>
    </xf>
    <xf numFmtId="168" fontId="8" fillId="2" borderId="6" xfId="2" applyNumberFormat="1" applyFont="1" applyFill="1" applyBorder="1" applyAlignment="1" applyProtection="1">
      <alignment horizontal="center"/>
      <protection locked="0"/>
    </xf>
    <xf numFmtId="0" fontId="12" fillId="0" borderId="2" xfId="0" applyFont="1" applyBorder="1" applyAlignment="1" applyProtection="1">
      <alignment horizontal="left" vertical="center"/>
    </xf>
    <xf numFmtId="164" fontId="7" fillId="0" borderId="0" xfId="0" applyNumberFormat="1" applyFont="1" applyBorder="1" applyAlignment="1" applyProtection="1">
      <alignment horizontal="left" vertical="center" indent="1"/>
    </xf>
    <xf numFmtId="0" fontId="7" fillId="0" borderId="0" xfId="0" applyFont="1" applyBorder="1" applyAlignment="1" applyProtection="1">
      <alignment horizontal="center" vertical="center"/>
    </xf>
    <xf numFmtId="0" fontId="8" fillId="0" borderId="0" xfId="0" applyFont="1" applyProtection="1"/>
    <xf numFmtId="164" fontId="8" fillId="0" borderId="0" xfId="0" applyNumberFormat="1" applyFont="1" applyProtection="1"/>
    <xf numFmtId="164" fontId="8" fillId="0" borderId="0" xfId="0" applyNumberFormat="1" applyFont="1" applyAlignment="1" applyProtection="1"/>
    <xf numFmtId="0" fontId="8" fillId="0" borderId="0" xfId="0" applyFont="1" applyBorder="1" applyProtection="1"/>
    <xf numFmtId="0" fontId="12" fillId="0" borderId="3"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64" fontId="7" fillId="0" borderId="0" xfId="0" applyNumberFormat="1" applyFont="1" applyFill="1" applyBorder="1" applyAlignment="1" applyProtection="1">
      <alignment horizontal="center"/>
    </xf>
    <xf numFmtId="14" fontId="8" fillId="0" borderId="4" xfId="0" applyNumberFormat="1" applyFont="1" applyFill="1" applyBorder="1" applyProtection="1"/>
    <xf numFmtId="0" fontId="8" fillId="0" borderId="0" xfId="0" applyFont="1" applyFill="1" applyBorder="1" applyProtection="1"/>
    <xf numFmtId="164" fontId="12" fillId="0" borderId="0"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left" vertical="center"/>
    </xf>
    <xf numFmtId="164" fontId="7" fillId="0" borderId="0" xfId="0" applyNumberFormat="1" applyFont="1" applyBorder="1" applyAlignment="1" applyProtection="1">
      <alignment horizontal="center" vertical="center"/>
    </xf>
    <xf numFmtId="0" fontId="7" fillId="0" borderId="1" xfId="0" applyFont="1" applyBorder="1" applyAlignment="1" applyProtection="1">
      <alignment horizontal="center"/>
    </xf>
    <xf numFmtId="0" fontId="7" fillId="0" borderId="2" xfId="0" applyFont="1" applyBorder="1" applyAlignment="1" applyProtection="1">
      <alignment horizontal="center"/>
    </xf>
    <xf numFmtId="1" fontId="7" fillId="0" borderId="2" xfId="0" applyNumberFormat="1" applyFont="1" applyFill="1" applyBorder="1" applyAlignment="1" applyProtection="1">
      <alignment horizontal="center"/>
    </xf>
    <xf numFmtId="164" fontId="7" fillId="0" borderId="2" xfId="0" applyNumberFormat="1" applyFont="1" applyBorder="1" applyAlignment="1" applyProtection="1">
      <alignment horizontal="left"/>
    </xf>
    <xf numFmtId="164" fontId="7" fillId="0" borderId="2" xfId="0" applyNumberFormat="1" applyFont="1" applyBorder="1" applyAlignment="1" applyProtection="1">
      <alignment horizontal="right"/>
    </xf>
    <xf numFmtId="49" fontId="7" fillId="0" borderId="4" xfId="0" applyNumberFormat="1" applyFont="1" applyFill="1" applyBorder="1" applyAlignment="1" applyProtection="1">
      <alignment horizontal="center"/>
    </xf>
    <xf numFmtId="0" fontId="7" fillId="0" borderId="0" xfId="0" applyFont="1" applyBorder="1" applyProtection="1"/>
    <xf numFmtId="1" fontId="7" fillId="0" borderId="0" xfId="0" applyNumberFormat="1" applyFont="1" applyBorder="1" applyProtection="1"/>
    <xf numFmtId="1" fontId="7" fillId="0" borderId="0" xfId="0" applyNumberFormat="1" applyFont="1" applyFill="1" applyBorder="1" applyAlignment="1" applyProtection="1">
      <alignment horizontal="center"/>
    </xf>
    <xf numFmtId="164" fontId="7" fillId="0" borderId="0" xfId="0" applyNumberFormat="1" applyFont="1" applyBorder="1" applyAlignment="1" applyProtection="1">
      <alignment horizontal="left"/>
    </xf>
    <xf numFmtId="0" fontId="7" fillId="0" borderId="0" xfId="0" applyFont="1" applyFill="1" applyBorder="1" applyAlignment="1" applyProtection="1">
      <alignment horizontal="center"/>
    </xf>
    <xf numFmtId="164" fontId="8" fillId="0" borderId="4" xfId="0" applyNumberFormat="1" applyFont="1" applyFill="1" applyBorder="1" applyProtection="1"/>
    <xf numFmtId="16" fontId="8" fillId="0" borderId="0" xfId="0" applyNumberFormat="1" applyFont="1" applyFill="1" applyBorder="1" applyAlignment="1" applyProtection="1">
      <alignment horizontal="center"/>
    </xf>
    <xf numFmtId="164" fontId="8" fillId="0" borderId="0" xfId="0" applyNumberFormat="1" applyFont="1" applyBorder="1" applyProtection="1"/>
    <xf numFmtId="0" fontId="8" fillId="0" borderId="0" xfId="0" applyFont="1" applyFill="1" applyBorder="1" applyAlignment="1" applyProtection="1">
      <alignment horizontal="center"/>
    </xf>
    <xf numFmtId="9" fontId="8" fillId="0" borderId="0" xfId="2" applyFont="1" applyFill="1" applyBorder="1" applyAlignment="1" applyProtection="1">
      <alignment horizontal="center"/>
    </xf>
    <xf numFmtId="164" fontId="7" fillId="0" borderId="0" xfId="0" applyNumberFormat="1" applyFont="1" applyBorder="1" applyProtection="1"/>
    <xf numFmtId="0" fontId="8" fillId="0" borderId="7" xfId="0" applyFont="1" applyFill="1" applyBorder="1" applyProtection="1"/>
    <xf numFmtId="0" fontId="8" fillId="0" borderId="8" xfId="0" applyFont="1" applyFill="1" applyBorder="1" applyProtection="1"/>
    <xf numFmtId="164" fontId="8" fillId="0" borderId="8" xfId="0" applyNumberFormat="1" applyFont="1" applyFill="1" applyBorder="1" applyProtection="1"/>
    <xf numFmtId="164" fontId="8" fillId="0" borderId="9" xfId="0" applyNumberFormat="1" applyFont="1" applyFill="1" applyBorder="1" applyProtection="1"/>
    <xf numFmtId="0" fontId="8" fillId="0" borderId="3" xfId="0" applyFont="1" applyBorder="1" applyProtection="1"/>
    <xf numFmtId="164" fontId="8" fillId="0" borderId="0" xfId="0" applyNumberFormat="1" applyFont="1" applyFill="1" applyBorder="1" applyAlignment="1" applyProtection="1">
      <alignment horizontal="center"/>
    </xf>
    <xf numFmtId="164" fontId="8" fillId="0" borderId="10" xfId="0" applyNumberFormat="1" applyFont="1" applyBorder="1" applyAlignment="1" applyProtection="1"/>
    <xf numFmtId="164" fontId="8" fillId="0" borderId="4" xfId="0" applyNumberFormat="1" applyFont="1" applyBorder="1" applyProtection="1"/>
    <xf numFmtId="164" fontId="8" fillId="3" borderId="4" xfId="0" applyNumberFormat="1" applyFont="1" applyFill="1" applyBorder="1" applyProtection="1"/>
    <xf numFmtId="164" fontId="8" fillId="0" borderId="0" xfId="0" applyNumberFormat="1" applyFont="1" applyBorder="1" applyAlignment="1" applyProtection="1"/>
    <xf numFmtId="164" fontId="22" fillId="0" borderId="0" xfId="0" applyNumberFormat="1" applyFont="1" applyBorder="1" applyAlignment="1" applyProtection="1"/>
    <xf numFmtId="164" fontId="22" fillId="0" borderId="4" xfId="0" applyNumberFormat="1" applyFont="1" applyBorder="1" applyAlignment="1" applyProtection="1"/>
    <xf numFmtId="164" fontId="8" fillId="0" borderId="17" xfId="0" applyNumberFormat="1" applyFont="1" applyBorder="1" applyProtection="1"/>
    <xf numFmtId="3" fontId="8" fillId="0" borderId="0" xfId="0" applyNumberFormat="1" applyFont="1" applyBorder="1" applyAlignment="1" applyProtection="1"/>
    <xf numFmtId="164" fontId="8" fillId="0" borderId="0" xfId="0" applyNumberFormat="1" applyFont="1" applyBorder="1" applyAlignment="1" applyProtection="1">
      <alignment horizontal="right"/>
    </xf>
    <xf numFmtId="164" fontId="8" fillId="0" borderId="0" xfId="0" applyNumberFormat="1" applyFont="1" applyFill="1" applyBorder="1" applyAlignment="1" applyProtection="1">
      <alignment horizontal="right"/>
    </xf>
    <xf numFmtId="164" fontId="8" fillId="0" borderId="15" xfId="0" applyNumberFormat="1" applyFont="1" applyBorder="1" applyAlignment="1" applyProtection="1">
      <alignment horizontal="right"/>
    </xf>
    <xf numFmtId="3" fontId="7" fillId="0" borderId="0" xfId="0" applyNumberFormat="1" applyFont="1" applyBorder="1" applyAlignment="1" applyProtection="1"/>
    <xf numFmtId="164" fontId="22" fillId="0" borderId="0" xfId="0" applyNumberFormat="1" applyFont="1" applyBorder="1" applyProtection="1"/>
    <xf numFmtId="164" fontId="7" fillId="0" borderId="4" xfId="0" applyNumberFormat="1" applyFont="1" applyBorder="1" applyAlignment="1" applyProtection="1">
      <alignment horizontal="right"/>
    </xf>
    <xf numFmtId="0" fontId="8" fillId="2" borderId="14" xfId="0" applyFont="1" applyFill="1" applyBorder="1" applyProtection="1"/>
    <xf numFmtId="0" fontId="8" fillId="2" borderId="12" xfId="0" applyFont="1" applyFill="1" applyBorder="1" applyProtection="1"/>
    <xf numFmtId="164" fontId="8" fillId="2" borderId="12" xfId="0" applyNumberFormat="1" applyFont="1" applyFill="1" applyBorder="1" applyProtection="1"/>
    <xf numFmtId="164" fontId="8" fillId="0" borderId="12" xfId="0" applyNumberFormat="1" applyFont="1" applyFill="1" applyBorder="1" applyProtection="1"/>
    <xf numFmtId="164" fontId="8" fillId="0" borderId="12" xfId="0" applyNumberFormat="1" applyFont="1" applyBorder="1" applyAlignment="1" applyProtection="1"/>
    <xf numFmtId="164" fontId="8" fillId="0" borderId="12" xfId="0" applyNumberFormat="1" applyFont="1" applyBorder="1" applyProtection="1"/>
    <xf numFmtId="164" fontId="8" fillId="0" borderId="13" xfId="0" applyNumberFormat="1" applyFont="1" applyBorder="1" applyProtection="1"/>
    <xf numFmtId="164" fontId="8" fillId="7" borderId="0" xfId="0" applyNumberFormat="1" applyFont="1" applyFill="1" applyBorder="1" applyProtection="1"/>
    <xf numFmtId="164" fontId="8" fillId="7" borderId="0" xfId="0" applyNumberFormat="1" applyFont="1" applyFill="1" applyBorder="1" applyAlignment="1" applyProtection="1"/>
    <xf numFmtId="164" fontId="8" fillId="7" borderId="0" xfId="0" applyNumberFormat="1" applyFont="1" applyFill="1" applyBorder="1" applyAlignment="1" applyProtection="1">
      <alignment vertical="center"/>
    </xf>
    <xf numFmtId="164" fontId="7" fillId="7" borderId="0" xfId="0" quotePrefix="1" applyNumberFormat="1" applyFont="1" applyFill="1" applyBorder="1" applyAlignment="1" applyProtection="1">
      <alignment vertical="center"/>
    </xf>
    <xf numFmtId="0" fontId="8" fillId="0" borderId="0" xfId="0" applyFont="1" applyBorder="1" applyAlignment="1" applyProtection="1">
      <alignment vertical="center"/>
    </xf>
    <xf numFmtId="164" fontId="8" fillId="7" borderId="0" xfId="0" applyNumberFormat="1" applyFont="1" applyFill="1" applyBorder="1" applyAlignment="1" applyProtection="1">
      <alignment horizontal="center" vertical="center"/>
    </xf>
    <xf numFmtId="164" fontId="8" fillId="5" borderId="0" xfId="0" applyNumberFormat="1" applyFont="1" applyFill="1" applyProtection="1"/>
    <xf numFmtId="164" fontId="8" fillId="5" borderId="0" xfId="0" applyNumberFormat="1" applyFont="1" applyFill="1" applyAlignment="1" applyProtection="1"/>
    <xf numFmtId="164" fontId="8" fillId="5" borderId="16" xfId="0" applyNumberFormat="1" applyFont="1" applyFill="1" applyBorder="1" applyAlignment="1" applyProtection="1"/>
    <xf numFmtId="164" fontId="8" fillId="5" borderId="16" xfId="0" applyNumberFormat="1" applyFont="1" applyFill="1" applyBorder="1" applyProtection="1"/>
    <xf numFmtId="0" fontId="8" fillId="5" borderId="0" xfId="0" applyFont="1" applyFill="1" applyAlignment="1" applyProtection="1">
      <alignment horizontal="left"/>
    </xf>
    <xf numFmtId="164" fontId="10" fillId="5" borderId="16" xfId="0" applyNumberFormat="1" applyFont="1" applyFill="1" applyBorder="1" applyAlignment="1" applyProtection="1"/>
    <xf numFmtId="164" fontId="10" fillId="5" borderId="16" xfId="0" applyNumberFormat="1" applyFont="1" applyFill="1" applyBorder="1" applyProtection="1"/>
    <xf numFmtId="164" fontId="8" fillId="5" borderId="0" xfId="0" applyNumberFormat="1" applyFont="1" applyFill="1" applyBorder="1" applyProtection="1"/>
    <xf numFmtId="0" fontId="15" fillId="0" borderId="48" xfId="3" applyFont="1" applyBorder="1"/>
    <xf numFmtId="164" fontId="15" fillId="0" borderId="16" xfId="3" applyNumberFormat="1" applyFont="1" applyBorder="1"/>
    <xf numFmtId="164" fontId="15" fillId="14" borderId="16" xfId="3" applyNumberFormat="1" applyFont="1" applyFill="1" applyBorder="1"/>
    <xf numFmtId="164" fontId="15" fillId="0" borderId="47" xfId="3" applyNumberFormat="1" applyFont="1" applyBorder="1"/>
    <xf numFmtId="0" fontId="7" fillId="4" borderId="18" xfId="0" applyNumberFormat="1" applyFont="1" applyFill="1" applyBorder="1" applyAlignment="1" applyProtection="1">
      <alignment horizontal="left"/>
      <protection locked="0"/>
    </xf>
    <xf numFmtId="0" fontId="7" fillId="4" borderId="46" xfId="0" applyNumberFormat="1" applyFont="1" applyFill="1" applyBorder="1" applyAlignment="1" applyProtection="1">
      <alignment horizontal="left"/>
      <protection locked="0"/>
    </xf>
    <xf numFmtId="0" fontId="7" fillId="4" borderId="19" xfId="0" applyNumberFormat="1" applyFont="1" applyFill="1" applyBorder="1" applyAlignment="1" applyProtection="1">
      <alignment horizontal="left"/>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164" fontId="9" fillId="3" borderId="0" xfId="0" applyNumberFormat="1" applyFont="1" applyFill="1" applyBorder="1" applyAlignment="1" applyProtection="1">
      <alignment horizontal="center" vertical="center" textRotation="90"/>
    </xf>
    <xf numFmtId="164" fontId="9" fillId="3" borderId="8" xfId="0" applyNumberFormat="1" applyFont="1" applyFill="1" applyBorder="1" applyAlignment="1" applyProtection="1">
      <alignment horizontal="center" vertical="center" textRotation="90"/>
    </xf>
    <xf numFmtId="164" fontId="7" fillId="0" borderId="0" xfId="0" applyNumberFormat="1" applyFont="1" applyBorder="1" applyAlignment="1" applyProtection="1">
      <alignment horizontal="left" vertical="center" indent="1"/>
    </xf>
    <xf numFmtId="0" fontId="7" fillId="0" borderId="3" xfId="0" applyFont="1" applyBorder="1" applyAlignment="1" applyProtection="1">
      <alignment horizontal="center" vertical="center"/>
    </xf>
    <xf numFmtId="0" fontId="7" fillId="0" borderId="0" xfId="0" applyFont="1" applyBorder="1" applyAlignment="1" applyProtection="1">
      <alignment horizontal="center" vertical="center"/>
    </xf>
    <xf numFmtId="1" fontId="7" fillId="4" borderId="2" xfId="0" applyNumberFormat="1" applyFont="1" applyFill="1" applyBorder="1" applyAlignment="1" applyProtection="1">
      <alignment horizontal="center" vertical="center"/>
      <protection locked="0"/>
    </xf>
    <xf numFmtId="1" fontId="7" fillId="4" borderId="11" xfId="0" applyNumberFormat="1" applyFont="1" applyFill="1" applyBorder="1" applyAlignment="1" applyProtection="1">
      <alignment horizontal="center" vertical="center"/>
      <protection locked="0"/>
    </xf>
    <xf numFmtId="1" fontId="7" fillId="4" borderId="0" xfId="0" applyNumberFormat="1" applyFont="1" applyFill="1" applyBorder="1" applyAlignment="1" applyProtection="1">
      <alignment horizontal="center" vertical="center"/>
      <protection locked="0"/>
    </xf>
    <xf numFmtId="1" fontId="7" fillId="4" borderId="4" xfId="0" applyNumberFormat="1" applyFont="1" applyFill="1" applyBorder="1" applyAlignment="1" applyProtection="1">
      <alignment horizontal="center" vertical="center"/>
      <protection locked="0"/>
    </xf>
    <xf numFmtId="164" fontId="9" fillId="3" borderId="2" xfId="0" applyNumberFormat="1" applyFont="1" applyFill="1" applyBorder="1" applyAlignment="1" applyProtection="1">
      <alignment horizontal="center" vertical="center" textRotation="90"/>
    </xf>
    <xf numFmtId="0" fontId="13" fillId="4" borderId="2" xfId="0" applyNumberFormat="1" applyFont="1" applyFill="1" applyBorder="1" applyAlignment="1" applyProtection="1">
      <alignment horizontal="left" vertical="center"/>
      <protection locked="0"/>
    </xf>
    <xf numFmtId="0" fontId="13" fillId="4" borderId="0" xfId="0" applyNumberFormat="1" applyFont="1" applyFill="1" applyBorder="1" applyAlignment="1" applyProtection="1">
      <alignment horizontal="left" vertical="center"/>
      <protection locked="0"/>
    </xf>
    <xf numFmtId="0" fontId="8" fillId="4" borderId="12" xfId="0" applyNumberFormat="1" applyFont="1" applyFill="1" applyBorder="1" applyAlignment="1" applyProtection="1">
      <alignment horizontal="left" vertical="center"/>
      <protection locked="0"/>
    </xf>
    <xf numFmtId="1" fontId="7" fillId="4" borderId="0" xfId="0" applyNumberFormat="1" applyFont="1" applyFill="1" applyBorder="1" applyAlignment="1" applyProtection="1">
      <alignment horizontal="left"/>
      <protection locked="0"/>
    </xf>
    <xf numFmtId="0" fontId="16" fillId="11" borderId="21" xfId="7" applyFont="1" applyFill="1" applyBorder="1" applyAlignment="1" applyProtection="1">
      <alignment horizontal="center"/>
    </xf>
    <xf numFmtId="0" fontId="16" fillId="11" borderId="22" xfId="7" applyFont="1" applyFill="1" applyBorder="1" applyAlignment="1" applyProtection="1">
      <alignment horizontal="center"/>
    </xf>
    <xf numFmtId="0" fontId="16" fillId="11" borderId="23" xfId="7" applyFont="1" applyFill="1" applyBorder="1" applyAlignment="1" applyProtection="1">
      <alignment horizontal="center"/>
    </xf>
    <xf numFmtId="0" fontId="16" fillId="6" borderId="21" xfId="6" applyFont="1" applyFill="1" applyBorder="1" applyAlignment="1" applyProtection="1">
      <alignment horizontal="center"/>
    </xf>
    <xf numFmtId="0" fontId="16" fillId="6" borderId="22" xfId="6" applyFont="1" applyFill="1" applyBorder="1" applyAlignment="1" applyProtection="1">
      <alignment horizontal="center"/>
    </xf>
    <xf numFmtId="0" fontId="16" fillId="6" borderId="23" xfId="6" applyFont="1" applyFill="1" applyBorder="1" applyAlignment="1" applyProtection="1">
      <alignment horizontal="center"/>
    </xf>
    <xf numFmtId="0" fontId="18" fillId="0" borderId="0" xfId="6" applyFont="1" applyAlignment="1" applyProtection="1">
      <alignment horizontal="left"/>
    </xf>
    <xf numFmtId="0" fontId="2" fillId="0" borderId="21" xfId="6" applyBorder="1" applyAlignment="1" applyProtection="1">
      <alignment horizontal="left" wrapText="1"/>
    </xf>
    <xf numFmtId="0" fontId="2" fillId="0" borderId="22" xfId="6" applyBorder="1" applyAlignment="1" applyProtection="1">
      <alignment horizontal="left" wrapText="1"/>
    </xf>
    <xf numFmtId="1" fontId="15" fillId="0" borderId="2" xfId="6" applyNumberFormat="1" applyFont="1" applyFill="1" applyBorder="1" applyAlignment="1" applyProtection="1">
      <alignment horizontal="center"/>
    </xf>
    <xf numFmtId="0" fontId="15" fillId="0" borderId="11" xfId="6" applyFont="1" applyFill="1" applyBorder="1" applyAlignment="1" applyProtection="1">
      <alignment horizontal="center"/>
    </xf>
    <xf numFmtId="0" fontId="15" fillId="0" borderId="4" xfId="6" applyFont="1" applyFill="1" applyBorder="1" applyAlignment="1" applyProtection="1">
      <alignment horizontal="left"/>
    </xf>
    <xf numFmtId="0" fontId="15" fillId="0" borderId="0" xfId="6" applyFont="1" applyFill="1" applyBorder="1" applyAlignment="1" applyProtection="1">
      <alignment horizontal="left"/>
    </xf>
    <xf numFmtId="0" fontId="15" fillId="6" borderId="21" xfId="6" applyFont="1" applyFill="1" applyBorder="1" applyAlignment="1" applyProtection="1">
      <alignment horizontal="center"/>
    </xf>
    <xf numFmtId="0" fontId="15" fillId="6" borderId="22" xfId="6" applyFont="1" applyFill="1" applyBorder="1" applyAlignment="1" applyProtection="1">
      <alignment horizontal="center"/>
    </xf>
    <xf numFmtId="0" fontId="15" fillId="6" borderId="23" xfId="6" applyFont="1" applyFill="1" applyBorder="1" applyAlignment="1" applyProtection="1">
      <alignment horizontal="center"/>
    </xf>
    <xf numFmtId="0" fontId="15" fillId="10" borderId="21" xfId="7" applyFont="1" applyFill="1" applyBorder="1" applyAlignment="1" applyProtection="1">
      <alignment horizontal="center"/>
    </xf>
    <xf numFmtId="0" fontId="15" fillId="10" borderId="23" xfId="7" applyFont="1" applyFill="1" applyBorder="1" applyAlignment="1" applyProtection="1">
      <alignment horizontal="center"/>
    </xf>
    <xf numFmtId="1" fontId="15" fillId="0" borderId="12" xfId="6" applyNumberFormat="1" applyFont="1" applyFill="1" applyBorder="1" applyAlignment="1" applyProtection="1">
      <alignment horizontal="center"/>
    </xf>
    <xf numFmtId="0" fontId="15" fillId="0" borderId="13" xfId="6" applyFont="1" applyFill="1" applyBorder="1" applyAlignment="1" applyProtection="1">
      <alignment horizontal="center"/>
    </xf>
    <xf numFmtId="0" fontId="6" fillId="0" borderId="21" xfId="3" applyBorder="1" applyAlignment="1" applyProtection="1">
      <alignment horizontal="left" wrapText="1"/>
    </xf>
    <xf numFmtId="0" fontId="6" fillId="0" borderId="22" xfId="3" applyBorder="1" applyAlignment="1" applyProtection="1">
      <alignment horizontal="left" wrapText="1"/>
    </xf>
    <xf numFmtId="1" fontId="15" fillId="0" borderId="2" xfId="3" applyNumberFormat="1" applyFont="1" applyFill="1" applyBorder="1" applyAlignment="1" applyProtection="1">
      <alignment horizontal="center"/>
    </xf>
    <xf numFmtId="0" fontId="15" fillId="0" borderId="11" xfId="3" applyFont="1" applyFill="1" applyBorder="1" applyAlignment="1" applyProtection="1">
      <alignment horizontal="center"/>
    </xf>
    <xf numFmtId="0" fontId="15" fillId="0" borderId="4" xfId="3" applyFont="1" applyFill="1" applyBorder="1" applyAlignment="1" applyProtection="1">
      <alignment horizontal="left"/>
    </xf>
    <xf numFmtId="0" fontId="15" fillId="0" borderId="0" xfId="3" applyFont="1" applyFill="1" applyBorder="1" applyAlignment="1" applyProtection="1">
      <alignment horizontal="left"/>
    </xf>
    <xf numFmtId="1" fontId="15" fillId="0" borderId="12" xfId="3" applyNumberFormat="1" applyFont="1" applyFill="1" applyBorder="1" applyAlignment="1" applyProtection="1">
      <alignment horizontal="center"/>
    </xf>
    <xf numFmtId="0" fontId="15" fillId="0" borderId="13" xfId="3" applyFont="1" applyFill="1" applyBorder="1" applyAlignment="1" applyProtection="1">
      <alignment horizontal="center"/>
    </xf>
    <xf numFmtId="0" fontId="16" fillId="11" borderId="21" xfId="0" applyFont="1" applyFill="1" applyBorder="1" applyAlignment="1" applyProtection="1">
      <alignment horizontal="center"/>
    </xf>
    <xf numFmtId="0" fontId="16" fillId="11" borderId="22" xfId="0" applyFont="1" applyFill="1" applyBorder="1" applyAlignment="1" applyProtection="1">
      <alignment horizontal="center"/>
    </xf>
    <xf numFmtId="0" fontId="16" fillId="11" borderId="23" xfId="0" applyFont="1" applyFill="1" applyBorder="1" applyAlignment="1" applyProtection="1">
      <alignment horizontal="center"/>
    </xf>
    <xf numFmtId="0" fontId="30" fillId="0" borderId="0" xfId="3" applyFont="1" applyFill="1" applyBorder="1" applyAlignment="1" applyProtection="1">
      <alignment horizontal="center" vertical="center"/>
    </xf>
    <xf numFmtId="0" fontId="15" fillId="0" borderId="3" xfId="5" applyFont="1" applyBorder="1" applyAlignment="1" applyProtection="1">
      <alignment horizontal="center" vertical="center" wrapText="1"/>
    </xf>
    <xf numFmtId="0" fontId="15" fillId="0" borderId="4" xfId="5" applyFont="1" applyBorder="1" applyAlignment="1" applyProtection="1">
      <alignment horizontal="center" vertical="center"/>
    </xf>
    <xf numFmtId="0" fontId="15" fillId="0" borderId="3" xfId="5" applyFont="1" applyBorder="1" applyAlignment="1" applyProtection="1">
      <alignment horizontal="center" vertical="center"/>
    </xf>
    <xf numFmtId="0" fontId="15" fillId="0" borderId="14" xfId="5" applyFont="1" applyBorder="1" applyAlignment="1" applyProtection="1">
      <alignment horizontal="center" vertical="center"/>
    </xf>
    <xf numFmtId="0" fontId="15" fillId="0" borderId="13" xfId="5" applyFont="1" applyBorder="1" applyAlignment="1" applyProtection="1">
      <alignment horizontal="center" vertical="center"/>
    </xf>
    <xf numFmtId="0" fontId="16" fillId="0" borderId="64" xfId="5" applyFont="1" applyBorder="1" applyAlignment="1" applyProtection="1">
      <alignment horizontal="center" vertical="center"/>
    </xf>
    <xf numFmtId="0" fontId="16" fillId="0" borderId="65" xfId="5" applyFont="1" applyBorder="1" applyAlignment="1" applyProtection="1">
      <alignment horizontal="center" vertical="center"/>
    </xf>
    <xf numFmtId="0" fontId="16" fillId="0" borderId="66" xfId="5" applyFont="1" applyBorder="1" applyAlignment="1" applyProtection="1">
      <alignment horizontal="center" vertical="center"/>
    </xf>
    <xf numFmtId="0" fontId="8" fillId="0" borderId="68" xfId="5" applyFont="1" applyFill="1" applyBorder="1" applyAlignment="1" applyProtection="1">
      <alignment horizontal="left" vertical="top" wrapText="1"/>
    </xf>
    <xf numFmtId="0" fontId="8" fillId="0" borderId="69" xfId="5" applyFont="1" applyFill="1" applyBorder="1" applyAlignment="1" applyProtection="1">
      <alignment horizontal="left" vertical="top" wrapText="1"/>
    </xf>
    <xf numFmtId="0" fontId="8" fillId="0" borderId="56" xfId="5" applyFont="1" applyFill="1" applyBorder="1" applyAlignment="1" applyProtection="1">
      <alignment horizontal="left" vertical="top" wrapText="1"/>
    </xf>
    <xf numFmtId="0" fontId="8" fillId="0" borderId="71" xfId="5" applyFont="1" applyFill="1" applyBorder="1" applyAlignment="1" applyProtection="1">
      <alignment horizontal="left" vertical="top" wrapText="1"/>
    </xf>
    <xf numFmtId="0" fontId="8" fillId="0" borderId="73" xfId="5" applyFont="1" applyFill="1" applyBorder="1" applyAlignment="1" applyProtection="1">
      <alignment horizontal="left" vertical="top" wrapText="1"/>
    </xf>
    <xf numFmtId="0" fontId="8" fillId="0" borderId="74" xfId="5" applyFont="1" applyFill="1" applyBorder="1" applyAlignment="1" applyProtection="1">
      <alignment horizontal="left" vertical="top" wrapText="1"/>
    </xf>
    <xf numFmtId="0" fontId="15" fillId="0" borderId="1" xfId="5" applyFont="1" applyBorder="1" applyAlignment="1" applyProtection="1">
      <alignment horizontal="center" vertical="center" wrapText="1"/>
    </xf>
    <xf numFmtId="0" fontId="15" fillId="0" borderId="2" xfId="5" applyFont="1" applyBorder="1" applyAlignment="1" applyProtection="1">
      <alignment horizontal="center" vertical="center" wrapText="1"/>
    </xf>
    <xf numFmtId="0" fontId="15" fillId="0" borderId="11" xfId="5" applyFont="1" applyBorder="1" applyAlignment="1" applyProtection="1">
      <alignment horizontal="center" vertical="center" wrapText="1"/>
    </xf>
    <xf numFmtId="0" fontId="15" fillId="0" borderId="0" xfId="5" applyFont="1" applyBorder="1" applyAlignment="1" applyProtection="1">
      <alignment horizontal="center" vertical="center" wrapText="1"/>
    </xf>
    <xf numFmtId="0" fontId="15" fillId="0" borderId="4" xfId="5" applyFont="1" applyBorder="1" applyAlignment="1" applyProtection="1">
      <alignment horizontal="center" vertical="center" wrapText="1"/>
    </xf>
    <xf numFmtId="0" fontId="15" fillId="0" borderId="14" xfId="5" applyFont="1" applyBorder="1" applyAlignment="1" applyProtection="1">
      <alignment horizontal="center" vertical="center" wrapText="1"/>
    </xf>
    <xf numFmtId="0" fontId="15" fillId="0" borderId="12" xfId="5" applyFont="1" applyBorder="1" applyAlignment="1" applyProtection="1">
      <alignment horizontal="center" vertical="center" wrapText="1"/>
    </xf>
    <xf numFmtId="0" fontId="15" fillId="0" borderId="13" xfId="5" applyFont="1" applyBorder="1" applyAlignment="1" applyProtection="1">
      <alignment horizontal="center" vertical="center" wrapText="1"/>
    </xf>
    <xf numFmtId="0" fontId="25" fillId="0" borderId="3" xfId="5" applyFont="1" applyBorder="1" applyAlignment="1" applyProtection="1">
      <alignment horizontal="right" vertical="center" wrapText="1"/>
    </xf>
    <xf numFmtId="0" fontId="25" fillId="0" borderId="14" xfId="5" applyFont="1" applyBorder="1" applyAlignment="1" applyProtection="1">
      <alignment horizontal="right" vertical="center"/>
    </xf>
    <xf numFmtId="4" fontId="25" fillId="0" borderId="4" xfId="5" applyNumberFormat="1" applyFont="1" applyBorder="1" applyAlignment="1" applyProtection="1">
      <alignment horizontal="center" vertical="top"/>
    </xf>
    <xf numFmtId="4" fontId="25" fillId="0" borderId="13" xfId="5" applyNumberFormat="1" applyFont="1" applyBorder="1" applyAlignment="1" applyProtection="1">
      <alignment horizontal="center" vertical="top"/>
    </xf>
    <xf numFmtId="49" fontId="15" fillId="0" borderId="63" xfId="5" applyNumberFormat="1" applyFont="1" applyBorder="1" applyAlignment="1" applyProtection="1">
      <alignment horizontal="center"/>
    </xf>
    <xf numFmtId="49" fontId="15" fillId="0" borderId="22" xfId="5" applyNumberFormat="1" applyFont="1" applyBorder="1" applyAlignment="1" applyProtection="1">
      <alignment horizontal="center"/>
    </xf>
    <xf numFmtId="49" fontId="15" fillId="0" borderId="23" xfId="5" applyNumberFormat="1" applyFont="1" applyBorder="1" applyAlignment="1" applyProtection="1">
      <alignment horizontal="center"/>
    </xf>
    <xf numFmtId="0" fontId="25" fillId="0" borderId="3" xfId="5" applyFont="1" applyBorder="1" applyAlignment="1" applyProtection="1">
      <alignment horizontal="center" vertical="center" wrapText="1"/>
    </xf>
    <xf numFmtId="0" fontId="25" fillId="0" borderId="3" xfId="5" applyFont="1" applyBorder="1" applyAlignment="1" applyProtection="1">
      <alignment horizontal="center" vertical="center"/>
    </xf>
    <xf numFmtId="4" fontId="25" fillId="0" borderId="4" xfId="5" applyNumberFormat="1" applyFont="1" applyBorder="1" applyAlignment="1" applyProtection="1">
      <alignment horizontal="right" vertical="top"/>
    </xf>
    <xf numFmtId="0" fontId="18" fillId="0" borderId="0" xfId="3" applyFont="1" applyBorder="1" applyAlignment="1">
      <alignment horizontal="center"/>
    </xf>
    <xf numFmtId="1" fontId="15" fillId="4" borderId="2" xfId="3" applyNumberFormat="1" applyFont="1" applyFill="1" applyBorder="1" applyAlignment="1">
      <alignment horizontal="center"/>
    </xf>
    <xf numFmtId="0" fontId="15" fillId="4" borderId="11" xfId="3" applyFont="1" applyFill="1" applyBorder="1" applyAlignment="1">
      <alignment horizontal="center"/>
    </xf>
    <xf numFmtId="1" fontId="15" fillId="4" borderId="12" xfId="3" applyNumberFormat="1" applyFont="1" applyFill="1" applyBorder="1" applyAlignment="1">
      <alignment horizontal="center"/>
    </xf>
    <xf numFmtId="0" fontId="15" fillId="4" borderId="13" xfId="3" applyFont="1" applyFill="1" applyBorder="1" applyAlignment="1">
      <alignment horizontal="center"/>
    </xf>
    <xf numFmtId="0" fontId="6" fillId="0" borderId="48" xfId="3" applyBorder="1" applyProtection="1"/>
    <xf numFmtId="0" fontId="6" fillId="0" borderId="0" xfId="3" applyFill="1" applyBorder="1" applyProtection="1"/>
    <xf numFmtId="164" fontId="6" fillId="0" borderId="0" xfId="3" applyNumberFormat="1" applyFill="1" applyBorder="1" applyProtection="1">
      <protection locked="0"/>
    </xf>
    <xf numFmtId="0" fontId="1" fillId="0" borderId="21" xfId="3" applyFont="1" applyBorder="1" applyProtection="1"/>
  </cellXfs>
  <cellStyles count="9">
    <cellStyle name="Euro" xfId="1"/>
    <cellStyle name="Prozent" xfId="2" builtinId="5"/>
    <cellStyle name="Standard" xfId="0" builtinId="0"/>
    <cellStyle name="Standard 2" xfId="3"/>
    <cellStyle name="Standard 2 2" xfId="6"/>
    <cellStyle name="Standard 3" xfId="5"/>
    <cellStyle name="Standard 4" xfId="7"/>
    <cellStyle name="Währung" xfId="4" builtinId="4"/>
    <cellStyle name="Währung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43</xdr:row>
      <xdr:rowOff>57150</xdr:rowOff>
    </xdr:from>
    <xdr:to>
      <xdr:col>8</xdr:col>
      <xdr:colOff>38100</xdr:colOff>
      <xdr:row>59</xdr:row>
      <xdr:rowOff>9525</xdr:rowOff>
    </xdr:to>
    <xdr:pic>
      <xdr:nvPicPr>
        <xdr:cNvPr id="4" name="Grafik 3"/>
        <xdr:cNvPicPr/>
      </xdr:nvPicPr>
      <xdr:blipFill rotWithShape="1">
        <a:blip xmlns:r="http://schemas.openxmlformats.org/officeDocument/2006/relationships" r:embed="rId1"/>
        <a:srcRect l="23882" t="35563" r="24113" b="28760"/>
        <a:stretch/>
      </xdr:blipFill>
      <xdr:spPr bwMode="auto">
        <a:xfrm>
          <a:off x="95250" y="3105150"/>
          <a:ext cx="7239000" cy="30003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400050</xdr:colOff>
      <xdr:row>62</xdr:row>
      <xdr:rowOff>104775</xdr:rowOff>
    </xdr:from>
    <xdr:to>
      <xdr:col>7</xdr:col>
      <xdr:colOff>514350</xdr:colOff>
      <xdr:row>88</xdr:row>
      <xdr:rowOff>66675</xdr:rowOff>
    </xdr:to>
    <xdr:pic>
      <xdr:nvPicPr>
        <xdr:cNvPr id="5" name="Grafik 4"/>
        <xdr:cNvPicPr>
          <a:picLocks noChangeAspect="1"/>
        </xdr:cNvPicPr>
      </xdr:nvPicPr>
      <xdr:blipFill rotWithShape="1">
        <a:blip xmlns:r="http://schemas.openxmlformats.org/officeDocument/2006/relationships" r:embed="rId2"/>
        <a:srcRect l="36000" t="7569" r="24817" b="42999"/>
        <a:stretch/>
      </xdr:blipFill>
      <xdr:spPr>
        <a:xfrm>
          <a:off x="400050" y="6772275"/>
          <a:ext cx="6448425" cy="4914900"/>
        </a:xfrm>
        <a:prstGeom prst="rect">
          <a:avLst/>
        </a:prstGeom>
      </xdr:spPr>
    </xdr:pic>
    <xdr:clientData/>
  </xdr:twoCellAnchor>
  <xdr:twoCellAnchor editAs="oneCell">
    <xdr:from>
      <xdr:col>0</xdr:col>
      <xdr:colOff>1</xdr:colOff>
      <xdr:row>17</xdr:row>
      <xdr:rowOff>2</xdr:rowOff>
    </xdr:from>
    <xdr:to>
      <xdr:col>5</xdr:col>
      <xdr:colOff>47626</xdr:colOff>
      <xdr:row>29</xdr:row>
      <xdr:rowOff>38428</xdr:rowOff>
    </xdr:to>
    <xdr:pic>
      <xdr:nvPicPr>
        <xdr:cNvPr id="7" name="Grafik 6"/>
        <xdr:cNvPicPr>
          <a:picLocks noChangeAspect="1"/>
        </xdr:cNvPicPr>
      </xdr:nvPicPr>
      <xdr:blipFill>
        <a:blip xmlns:r="http://schemas.openxmlformats.org/officeDocument/2006/relationships" r:embed="rId3"/>
        <a:stretch>
          <a:fillRect/>
        </a:stretch>
      </xdr:blipFill>
      <xdr:spPr>
        <a:xfrm>
          <a:off x="1" y="3048002"/>
          <a:ext cx="4457700" cy="2324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994833</xdr:colOff>
      <xdr:row>7</xdr:row>
      <xdr:rowOff>287199</xdr:rowOff>
    </xdr:from>
    <xdr:to>
      <xdr:col>28</xdr:col>
      <xdr:colOff>52917</xdr:colOff>
      <xdr:row>22</xdr:row>
      <xdr:rowOff>37738</xdr:rowOff>
    </xdr:to>
    <xdr:pic>
      <xdr:nvPicPr>
        <xdr:cNvPr id="4" name="Grafik 3"/>
        <xdr:cNvPicPr>
          <a:picLocks noChangeAspect="1"/>
        </xdr:cNvPicPr>
      </xdr:nvPicPr>
      <xdr:blipFill>
        <a:blip xmlns:r="http://schemas.openxmlformats.org/officeDocument/2006/relationships" r:embed="rId1"/>
        <a:stretch>
          <a:fillRect/>
        </a:stretch>
      </xdr:blipFill>
      <xdr:spPr>
        <a:xfrm>
          <a:off x="9736666" y="1641866"/>
          <a:ext cx="6381751" cy="33277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pe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Tabelle4"/>
    </sheetNames>
    <sheetDataSet>
      <sheetData sheetId="0" refreshError="1">
        <row r="7">
          <cell r="B7">
            <v>1989</v>
          </cell>
          <cell r="C7">
            <v>13.7</v>
          </cell>
          <cell r="D7">
            <v>47.5</v>
          </cell>
          <cell r="E7">
            <v>41</v>
          </cell>
        </row>
        <row r="8">
          <cell r="B8">
            <v>1990</v>
          </cell>
          <cell r="C8">
            <v>14.1</v>
          </cell>
          <cell r="D8">
            <v>48.9</v>
          </cell>
          <cell r="E8">
            <v>42.25</v>
          </cell>
        </row>
        <row r="9">
          <cell r="B9">
            <v>1991</v>
          </cell>
          <cell r="C9">
            <v>14.8</v>
          </cell>
          <cell r="D9">
            <v>51.35</v>
          </cell>
          <cell r="E9">
            <v>44.35</v>
          </cell>
        </row>
        <row r="10">
          <cell r="B10">
            <v>1992</v>
          </cell>
          <cell r="C10">
            <v>15.45</v>
          </cell>
          <cell r="D10">
            <v>53.65</v>
          </cell>
          <cell r="E10">
            <v>46.35</v>
          </cell>
        </row>
        <row r="11">
          <cell r="B11">
            <v>1993</v>
          </cell>
          <cell r="C11">
            <v>17.399999999999999</v>
          </cell>
          <cell r="D11">
            <v>56</v>
          </cell>
          <cell r="E11">
            <v>53.3</v>
          </cell>
        </row>
        <row r="12">
          <cell r="B12">
            <v>1994</v>
          </cell>
          <cell r="C12">
            <v>18</v>
          </cell>
          <cell r="D12">
            <v>57</v>
          </cell>
          <cell r="E12">
            <v>54</v>
          </cell>
        </row>
        <row r="13">
          <cell r="B13">
            <v>1995</v>
          </cell>
          <cell r="C13">
            <v>18</v>
          </cell>
          <cell r="D13">
            <v>57</v>
          </cell>
          <cell r="E13">
            <v>54</v>
          </cell>
        </row>
        <row r="14">
          <cell r="B14">
            <v>1996</v>
          </cell>
          <cell r="C14">
            <v>18.55</v>
          </cell>
          <cell r="D14">
            <v>58.7</v>
          </cell>
          <cell r="E14">
            <v>55.6</v>
          </cell>
        </row>
        <row r="15">
          <cell r="B15">
            <v>1997</v>
          </cell>
          <cell r="C15">
            <v>18.3</v>
          </cell>
          <cell r="D15">
            <v>55</v>
          </cell>
          <cell r="E15">
            <v>54.85</v>
          </cell>
        </row>
        <row r="16">
          <cell r="B16">
            <v>1998</v>
          </cell>
          <cell r="C16">
            <v>22</v>
          </cell>
          <cell r="D16">
            <v>61</v>
          </cell>
          <cell r="E16">
            <v>56</v>
          </cell>
        </row>
        <row r="17">
          <cell r="B17">
            <v>1999</v>
          </cell>
          <cell r="C17">
            <v>23</v>
          </cell>
          <cell r="D17">
            <v>62</v>
          </cell>
          <cell r="E17">
            <v>56</v>
          </cell>
        </row>
        <row r="18">
          <cell r="B18">
            <v>2000</v>
          </cell>
          <cell r="C18">
            <v>24</v>
          </cell>
          <cell r="D18">
            <v>63</v>
          </cell>
          <cell r="E18">
            <v>56</v>
          </cell>
        </row>
        <row r="19">
          <cell r="B19">
            <v>2001</v>
          </cell>
          <cell r="C19">
            <v>25</v>
          </cell>
          <cell r="D19">
            <v>64</v>
          </cell>
          <cell r="E19">
            <v>56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1"/>
  <sheetViews>
    <sheetView workbookViewId="0">
      <selection activeCell="A15" sqref="A15"/>
    </sheetView>
  </sheetViews>
  <sheetFormatPr baseColWidth="10" defaultRowHeight="15" x14ac:dyDescent="0.25"/>
  <cols>
    <col min="1" max="2" width="11.42578125" style="8"/>
    <col min="3" max="8" width="14.42578125" style="8" customWidth="1"/>
    <col min="9" max="9" width="5" style="8" bestFit="1" customWidth="1"/>
    <col min="10" max="10" width="11.42578125" style="8"/>
    <col min="11" max="11" width="3.85546875" style="8" bestFit="1" customWidth="1"/>
    <col min="12" max="12" width="5" style="8" bestFit="1" customWidth="1"/>
    <col min="13" max="258" width="11.42578125" style="8"/>
    <col min="259" max="264" width="14.42578125" style="8" customWidth="1"/>
    <col min="265" max="265" width="17.5703125" style="8" customWidth="1"/>
    <col min="266" max="514" width="11.42578125" style="8"/>
    <col min="515" max="520" width="14.42578125" style="8" customWidth="1"/>
    <col min="521" max="521" width="17.5703125" style="8" customWidth="1"/>
    <col min="522" max="770" width="11.42578125" style="8"/>
    <col min="771" max="776" width="14.42578125" style="8" customWidth="1"/>
    <col min="777" max="777" width="17.5703125" style="8" customWidth="1"/>
    <col min="778" max="1026" width="11.42578125" style="8"/>
    <col min="1027" max="1032" width="14.42578125" style="8" customWidth="1"/>
    <col min="1033" max="1033" width="17.5703125" style="8" customWidth="1"/>
    <col min="1034" max="1282" width="11.42578125" style="8"/>
    <col min="1283" max="1288" width="14.42578125" style="8" customWidth="1"/>
    <col min="1289" max="1289" width="17.5703125" style="8" customWidth="1"/>
    <col min="1290" max="1538" width="11.42578125" style="8"/>
    <col min="1539" max="1544" width="14.42578125" style="8" customWidth="1"/>
    <col min="1545" max="1545" width="17.5703125" style="8" customWidth="1"/>
    <col min="1546" max="1794" width="11.42578125" style="8"/>
    <col min="1795" max="1800" width="14.42578125" style="8" customWidth="1"/>
    <col min="1801" max="1801" width="17.5703125" style="8" customWidth="1"/>
    <col min="1802" max="2050" width="11.42578125" style="8"/>
    <col min="2051" max="2056" width="14.42578125" style="8" customWidth="1"/>
    <col min="2057" max="2057" width="17.5703125" style="8" customWidth="1"/>
    <col min="2058" max="2306" width="11.42578125" style="8"/>
    <col min="2307" max="2312" width="14.42578125" style="8" customWidth="1"/>
    <col min="2313" max="2313" width="17.5703125" style="8" customWidth="1"/>
    <col min="2314" max="2562" width="11.42578125" style="8"/>
    <col min="2563" max="2568" width="14.42578125" style="8" customWidth="1"/>
    <col min="2569" max="2569" width="17.5703125" style="8" customWidth="1"/>
    <col min="2570" max="2818" width="11.42578125" style="8"/>
    <col min="2819" max="2824" width="14.42578125" style="8" customWidth="1"/>
    <col min="2825" max="2825" width="17.5703125" style="8" customWidth="1"/>
    <col min="2826" max="3074" width="11.42578125" style="8"/>
    <col min="3075" max="3080" width="14.42578125" style="8" customWidth="1"/>
    <col min="3081" max="3081" width="17.5703125" style="8" customWidth="1"/>
    <col min="3082" max="3330" width="11.42578125" style="8"/>
    <col min="3331" max="3336" width="14.42578125" style="8" customWidth="1"/>
    <col min="3337" max="3337" width="17.5703125" style="8" customWidth="1"/>
    <col min="3338" max="3586" width="11.42578125" style="8"/>
    <col min="3587" max="3592" width="14.42578125" style="8" customWidth="1"/>
    <col min="3593" max="3593" width="17.5703125" style="8" customWidth="1"/>
    <col min="3594" max="3842" width="11.42578125" style="8"/>
    <col min="3843" max="3848" width="14.42578125" style="8" customWidth="1"/>
    <col min="3849" max="3849" width="17.5703125" style="8" customWidth="1"/>
    <col min="3850" max="4098" width="11.42578125" style="8"/>
    <col min="4099" max="4104" width="14.42578125" style="8" customWidth="1"/>
    <col min="4105" max="4105" width="17.5703125" style="8" customWidth="1"/>
    <col min="4106" max="4354" width="11.42578125" style="8"/>
    <col min="4355" max="4360" width="14.42578125" style="8" customWidth="1"/>
    <col min="4361" max="4361" width="17.5703125" style="8" customWidth="1"/>
    <col min="4362" max="4610" width="11.42578125" style="8"/>
    <col min="4611" max="4616" width="14.42578125" style="8" customWidth="1"/>
    <col min="4617" max="4617" width="17.5703125" style="8" customWidth="1"/>
    <col min="4618" max="4866" width="11.42578125" style="8"/>
    <col min="4867" max="4872" width="14.42578125" style="8" customWidth="1"/>
    <col min="4873" max="4873" width="17.5703125" style="8" customWidth="1"/>
    <col min="4874" max="5122" width="11.42578125" style="8"/>
    <col min="5123" max="5128" width="14.42578125" style="8" customWidth="1"/>
    <col min="5129" max="5129" width="17.5703125" style="8" customWidth="1"/>
    <col min="5130" max="5378" width="11.42578125" style="8"/>
    <col min="5379" max="5384" width="14.42578125" style="8" customWidth="1"/>
    <col min="5385" max="5385" width="17.5703125" style="8" customWidth="1"/>
    <col min="5386" max="5634" width="11.42578125" style="8"/>
    <col min="5635" max="5640" width="14.42578125" style="8" customWidth="1"/>
    <col min="5641" max="5641" width="17.5703125" style="8" customWidth="1"/>
    <col min="5642" max="5890" width="11.42578125" style="8"/>
    <col min="5891" max="5896" width="14.42578125" style="8" customWidth="1"/>
    <col min="5897" max="5897" width="17.5703125" style="8" customWidth="1"/>
    <col min="5898" max="6146" width="11.42578125" style="8"/>
    <col min="6147" max="6152" width="14.42578125" style="8" customWidth="1"/>
    <col min="6153" max="6153" width="17.5703125" style="8" customWidth="1"/>
    <col min="6154" max="6402" width="11.42578125" style="8"/>
    <col min="6403" max="6408" width="14.42578125" style="8" customWidth="1"/>
    <col min="6409" max="6409" width="17.5703125" style="8" customWidth="1"/>
    <col min="6410" max="6658" width="11.42578125" style="8"/>
    <col min="6659" max="6664" width="14.42578125" style="8" customWidth="1"/>
    <col min="6665" max="6665" width="17.5703125" style="8" customWidth="1"/>
    <col min="6666" max="6914" width="11.42578125" style="8"/>
    <col min="6915" max="6920" width="14.42578125" style="8" customWidth="1"/>
    <col min="6921" max="6921" width="17.5703125" style="8" customWidth="1"/>
    <col min="6922" max="7170" width="11.42578125" style="8"/>
    <col min="7171" max="7176" width="14.42578125" style="8" customWidth="1"/>
    <col min="7177" max="7177" width="17.5703125" style="8" customWidth="1"/>
    <col min="7178" max="7426" width="11.42578125" style="8"/>
    <col min="7427" max="7432" width="14.42578125" style="8" customWidth="1"/>
    <col min="7433" max="7433" width="17.5703125" style="8" customWidth="1"/>
    <col min="7434" max="7682" width="11.42578125" style="8"/>
    <col min="7683" max="7688" width="14.42578125" style="8" customWidth="1"/>
    <col min="7689" max="7689" width="17.5703125" style="8" customWidth="1"/>
    <col min="7690" max="7938" width="11.42578125" style="8"/>
    <col min="7939" max="7944" width="14.42578125" style="8" customWidth="1"/>
    <col min="7945" max="7945" width="17.5703125" style="8" customWidth="1"/>
    <col min="7946" max="8194" width="11.42578125" style="8"/>
    <col min="8195" max="8200" width="14.42578125" style="8" customWidth="1"/>
    <col min="8201" max="8201" width="17.5703125" style="8" customWidth="1"/>
    <col min="8202" max="8450" width="11.42578125" style="8"/>
    <col min="8451" max="8456" width="14.42578125" style="8" customWidth="1"/>
    <col min="8457" max="8457" width="17.5703125" style="8" customWidth="1"/>
    <col min="8458" max="8706" width="11.42578125" style="8"/>
    <col min="8707" max="8712" width="14.42578125" style="8" customWidth="1"/>
    <col min="8713" max="8713" width="17.5703125" style="8" customWidth="1"/>
    <col min="8714" max="8962" width="11.42578125" style="8"/>
    <col min="8963" max="8968" width="14.42578125" style="8" customWidth="1"/>
    <col min="8969" max="8969" width="17.5703125" style="8" customWidth="1"/>
    <col min="8970" max="9218" width="11.42578125" style="8"/>
    <col min="9219" max="9224" width="14.42578125" style="8" customWidth="1"/>
    <col min="9225" max="9225" width="17.5703125" style="8" customWidth="1"/>
    <col min="9226" max="9474" width="11.42578125" style="8"/>
    <col min="9475" max="9480" width="14.42578125" style="8" customWidth="1"/>
    <col min="9481" max="9481" width="17.5703125" style="8" customWidth="1"/>
    <col min="9482" max="9730" width="11.42578125" style="8"/>
    <col min="9731" max="9736" width="14.42578125" style="8" customWidth="1"/>
    <col min="9737" max="9737" width="17.5703125" style="8" customWidth="1"/>
    <col min="9738" max="9986" width="11.42578125" style="8"/>
    <col min="9987" max="9992" width="14.42578125" style="8" customWidth="1"/>
    <col min="9993" max="9993" width="17.5703125" style="8" customWidth="1"/>
    <col min="9994" max="10242" width="11.42578125" style="8"/>
    <col min="10243" max="10248" width="14.42578125" style="8" customWidth="1"/>
    <col min="10249" max="10249" width="17.5703125" style="8" customWidth="1"/>
    <col min="10250" max="10498" width="11.42578125" style="8"/>
    <col min="10499" max="10504" width="14.42578125" style="8" customWidth="1"/>
    <col min="10505" max="10505" width="17.5703125" style="8" customWidth="1"/>
    <col min="10506" max="10754" width="11.42578125" style="8"/>
    <col min="10755" max="10760" width="14.42578125" style="8" customWidth="1"/>
    <col min="10761" max="10761" width="17.5703125" style="8" customWidth="1"/>
    <col min="10762" max="11010" width="11.42578125" style="8"/>
    <col min="11011" max="11016" width="14.42578125" style="8" customWidth="1"/>
    <col min="11017" max="11017" width="17.5703125" style="8" customWidth="1"/>
    <col min="11018" max="11266" width="11.42578125" style="8"/>
    <col min="11267" max="11272" width="14.42578125" style="8" customWidth="1"/>
    <col min="11273" max="11273" width="17.5703125" style="8" customWidth="1"/>
    <col min="11274" max="11522" width="11.42578125" style="8"/>
    <col min="11523" max="11528" width="14.42578125" style="8" customWidth="1"/>
    <col min="11529" max="11529" width="17.5703125" style="8" customWidth="1"/>
    <col min="11530" max="11778" width="11.42578125" style="8"/>
    <col min="11779" max="11784" width="14.42578125" style="8" customWidth="1"/>
    <col min="11785" max="11785" width="17.5703125" style="8" customWidth="1"/>
    <col min="11786" max="12034" width="11.42578125" style="8"/>
    <col min="12035" max="12040" width="14.42578125" style="8" customWidth="1"/>
    <col min="12041" max="12041" width="17.5703125" style="8" customWidth="1"/>
    <col min="12042" max="12290" width="11.42578125" style="8"/>
    <col min="12291" max="12296" width="14.42578125" style="8" customWidth="1"/>
    <col min="12297" max="12297" width="17.5703125" style="8" customWidth="1"/>
    <col min="12298" max="12546" width="11.42578125" style="8"/>
    <col min="12547" max="12552" width="14.42578125" style="8" customWidth="1"/>
    <col min="12553" max="12553" width="17.5703125" style="8" customWidth="1"/>
    <col min="12554" max="12802" width="11.42578125" style="8"/>
    <col min="12803" max="12808" width="14.42578125" style="8" customWidth="1"/>
    <col min="12809" max="12809" width="17.5703125" style="8" customWidth="1"/>
    <col min="12810" max="13058" width="11.42578125" style="8"/>
    <col min="13059" max="13064" width="14.42578125" style="8" customWidth="1"/>
    <col min="13065" max="13065" width="17.5703125" style="8" customWidth="1"/>
    <col min="13066" max="13314" width="11.42578125" style="8"/>
    <col min="13315" max="13320" width="14.42578125" style="8" customWidth="1"/>
    <col min="13321" max="13321" width="17.5703125" style="8" customWidth="1"/>
    <col min="13322" max="13570" width="11.42578125" style="8"/>
    <col min="13571" max="13576" width="14.42578125" style="8" customWidth="1"/>
    <col min="13577" max="13577" width="17.5703125" style="8" customWidth="1"/>
    <col min="13578" max="13826" width="11.42578125" style="8"/>
    <col min="13827" max="13832" width="14.42578125" style="8" customWidth="1"/>
    <col min="13833" max="13833" width="17.5703125" style="8" customWidth="1"/>
    <col min="13834" max="14082" width="11.42578125" style="8"/>
    <col min="14083" max="14088" width="14.42578125" style="8" customWidth="1"/>
    <col min="14089" max="14089" width="17.5703125" style="8" customWidth="1"/>
    <col min="14090" max="14338" width="11.42578125" style="8"/>
    <col min="14339" max="14344" width="14.42578125" style="8" customWidth="1"/>
    <col min="14345" max="14345" width="17.5703125" style="8" customWidth="1"/>
    <col min="14346" max="14594" width="11.42578125" style="8"/>
    <col min="14595" max="14600" width="14.42578125" style="8" customWidth="1"/>
    <col min="14601" max="14601" width="17.5703125" style="8" customWidth="1"/>
    <col min="14602" max="14850" width="11.42578125" style="8"/>
    <col min="14851" max="14856" width="14.42578125" style="8" customWidth="1"/>
    <col min="14857" max="14857" width="17.5703125" style="8" customWidth="1"/>
    <col min="14858" max="15106" width="11.42578125" style="8"/>
    <col min="15107" max="15112" width="14.42578125" style="8" customWidth="1"/>
    <col min="15113" max="15113" width="17.5703125" style="8" customWidth="1"/>
    <col min="15114" max="15362" width="11.42578125" style="8"/>
    <col min="15363" max="15368" width="14.42578125" style="8" customWidth="1"/>
    <col min="15369" max="15369" width="17.5703125" style="8" customWidth="1"/>
    <col min="15370" max="15618" width="11.42578125" style="8"/>
    <col min="15619" max="15624" width="14.42578125" style="8" customWidth="1"/>
    <col min="15625" max="15625" width="17.5703125" style="8" customWidth="1"/>
    <col min="15626" max="15874" width="11.42578125" style="8"/>
    <col min="15875" max="15880" width="14.42578125" style="8" customWidth="1"/>
    <col min="15881" max="15881" width="17.5703125" style="8" customWidth="1"/>
    <col min="15882" max="16130" width="11.42578125" style="8"/>
    <col min="16131" max="16136" width="14.42578125" style="8" customWidth="1"/>
    <col min="16137" max="16137" width="17.5703125" style="8" customWidth="1"/>
    <col min="16138" max="16384" width="11.42578125" style="8"/>
  </cols>
  <sheetData>
    <row r="2" spans="1:7" x14ac:dyDescent="0.25">
      <c r="A2" s="8" t="s">
        <v>86</v>
      </c>
    </row>
    <row r="4" spans="1:7" x14ac:dyDescent="0.25">
      <c r="A4" s="7" t="s">
        <v>115</v>
      </c>
      <c r="B4" s="7"/>
      <c r="C4" s="7"/>
      <c r="D4" s="7"/>
      <c r="E4" s="7"/>
      <c r="F4" s="7"/>
      <c r="G4" s="7"/>
    </row>
    <row r="5" spans="1:7" x14ac:dyDescent="0.25">
      <c r="A5" s="7" t="s">
        <v>118</v>
      </c>
      <c r="B5" s="7"/>
      <c r="C5" s="7"/>
      <c r="D5" s="7"/>
      <c r="E5" s="7"/>
      <c r="F5" s="7"/>
      <c r="G5" s="7"/>
    </row>
    <row r="6" spans="1:7" x14ac:dyDescent="0.25">
      <c r="A6" s="7"/>
      <c r="B6" s="7"/>
      <c r="C6" s="7"/>
      <c r="D6" s="7"/>
      <c r="E6" s="7"/>
      <c r="F6" s="7"/>
      <c r="G6" s="7"/>
    </row>
    <row r="7" spans="1:7" x14ac:dyDescent="0.25">
      <c r="A7" s="442" t="s">
        <v>165</v>
      </c>
      <c r="B7" s="7"/>
      <c r="C7" s="7"/>
      <c r="D7" s="7"/>
      <c r="E7" s="7"/>
      <c r="F7" s="7"/>
      <c r="G7" s="7"/>
    </row>
    <row r="8" spans="1:7" x14ac:dyDescent="0.25">
      <c r="A8" s="7" t="s">
        <v>167</v>
      </c>
      <c r="B8" s="7"/>
      <c r="C8" s="7"/>
      <c r="D8" s="7"/>
      <c r="E8" s="7"/>
      <c r="F8" s="7"/>
      <c r="G8" s="7"/>
    </row>
    <row r="9" spans="1:7" x14ac:dyDescent="0.25">
      <c r="A9" s="7" t="s">
        <v>168</v>
      </c>
      <c r="B9" s="7"/>
      <c r="C9" s="7"/>
      <c r="D9" s="7"/>
      <c r="E9" s="7"/>
      <c r="F9" s="7"/>
      <c r="G9" s="7"/>
    </row>
    <row r="10" spans="1:7" x14ac:dyDescent="0.25">
      <c r="A10" s="7" t="s">
        <v>169</v>
      </c>
      <c r="B10" s="7"/>
      <c r="C10" s="7"/>
      <c r="D10" s="7"/>
      <c r="E10" s="7"/>
      <c r="F10" s="7"/>
      <c r="G10" s="7"/>
    </row>
    <row r="11" spans="1:7" x14ac:dyDescent="0.25">
      <c r="A11" s="7" t="s">
        <v>174</v>
      </c>
      <c r="B11" s="7"/>
      <c r="C11" s="7"/>
      <c r="D11" s="7"/>
      <c r="E11" s="7"/>
      <c r="F11" s="7"/>
      <c r="G11" s="7"/>
    </row>
    <row r="12" spans="1:7" x14ac:dyDescent="0.25">
      <c r="A12" s="7" t="s">
        <v>175</v>
      </c>
      <c r="B12" s="7"/>
      <c r="C12" s="7"/>
      <c r="D12" s="7"/>
      <c r="E12" s="7"/>
      <c r="F12" s="7"/>
      <c r="G12" s="7"/>
    </row>
    <row r="13" spans="1:7" x14ac:dyDescent="0.25">
      <c r="A13" s="7" t="s">
        <v>176</v>
      </c>
      <c r="B13" s="7"/>
      <c r="C13" s="7"/>
      <c r="D13" s="7"/>
      <c r="E13" s="7"/>
      <c r="F13" s="7"/>
      <c r="G13" s="7"/>
    </row>
    <row r="14" spans="1:7" x14ac:dyDescent="0.25">
      <c r="A14" s="7" t="s">
        <v>177</v>
      </c>
      <c r="B14" s="7"/>
      <c r="C14" s="7"/>
      <c r="D14" s="7"/>
      <c r="E14" s="7"/>
      <c r="F14" s="7"/>
      <c r="G14" s="7"/>
    </row>
    <row r="16" spans="1:7" x14ac:dyDescent="0.25">
      <c r="A16" s="443" t="s">
        <v>120</v>
      </c>
      <c r="B16" s="7" t="s">
        <v>171</v>
      </c>
      <c r="C16" s="7"/>
      <c r="D16" s="7"/>
      <c r="E16" s="7"/>
      <c r="F16" s="7"/>
      <c r="G16" s="7"/>
    </row>
    <row r="17" spans="1:7" x14ac:dyDescent="0.25">
      <c r="A17" s="442"/>
      <c r="B17" s="7"/>
      <c r="C17" s="7"/>
      <c r="D17" s="7"/>
      <c r="E17" s="7"/>
      <c r="F17" s="7"/>
      <c r="G17" s="7"/>
    </row>
    <row r="18" spans="1:7" x14ac:dyDescent="0.25">
      <c r="A18" s="442"/>
      <c r="B18" s="7"/>
      <c r="C18" s="7"/>
      <c r="D18" s="7"/>
      <c r="E18" s="7"/>
      <c r="F18" s="7"/>
      <c r="G18" s="7"/>
    </row>
    <row r="19" spans="1:7" x14ac:dyDescent="0.25">
      <c r="A19" s="442"/>
      <c r="B19" s="7"/>
      <c r="C19" s="7"/>
      <c r="D19" s="7"/>
      <c r="E19" s="7"/>
      <c r="F19" s="7"/>
      <c r="G19" s="7"/>
    </row>
    <row r="20" spans="1:7" x14ac:dyDescent="0.25">
      <c r="A20" s="442"/>
      <c r="B20" s="7"/>
      <c r="C20" s="7"/>
      <c r="D20" s="7"/>
      <c r="E20" s="7"/>
      <c r="F20" s="7"/>
      <c r="G20" s="7"/>
    </row>
    <row r="21" spans="1:7" x14ac:dyDescent="0.25">
      <c r="A21" s="442"/>
      <c r="B21" s="7"/>
      <c r="C21" s="7"/>
      <c r="D21" s="7"/>
      <c r="E21" s="7"/>
      <c r="F21" s="7"/>
      <c r="G21" s="7"/>
    </row>
    <row r="22" spans="1:7" x14ac:dyDescent="0.25">
      <c r="A22" s="442"/>
      <c r="B22" s="7"/>
      <c r="C22" s="7"/>
      <c r="D22" s="7"/>
      <c r="E22" s="7"/>
      <c r="F22" s="7"/>
      <c r="G22" s="7"/>
    </row>
    <row r="23" spans="1:7" x14ac:dyDescent="0.25">
      <c r="A23" s="442"/>
      <c r="B23" s="7"/>
      <c r="C23" s="7"/>
      <c r="D23" s="7"/>
      <c r="E23" s="7"/>
      <c r="F23" s="7"/>
      <c r="G23" s="7"/>
    </row>
    <row r="24" spans="1:7" x14ac:dyDescent="0.25">
      <c r="A24" s="442"/>
      <c r="B24" s="7"/>
      <c r="C24" s="7"/>
      <c r="D24" s="7"/>
      <c r="E24" s="7"/>
      <c r="F24" s="7"/>
      <c r="G24" s="7"/>
    </row>
    <row r="25" spans="1:7" x14ac:dyDescent="0.25">
      <c r="A25" s="442"/>
      <c r="B25" s="7"/>
      <c r="C25" s="7"/>
      <c r="D25" s="7"/>
      <c r="E25" s="7"/>
      <c r="F25" s="7"/>
      <c r="G25" s="7"/>
    </row>
    <row r="26" spans="1:7" x14ac:dyDescent="0.25">
      <c r="A26" s="442"/>
      <c r="B26" s="7"/>
      <c r="C26" s="7"/>
      <c r="D26" s="7"/>
      <c r="E26" s="7"/>
      <c r="F26" s="7"/>
      <c r="G26" s="7"/>
    </row>
    <row r="27" spans="1:7" x14ac:dyDescent="0.25">
      <c r="A27" s="442"/>
      <c r="B27" s="7"/>
      <c r="C27" s="7"/>
      <c r="D27" s="7"/>
      <c r="E27" s="7"/>
      <c r="F27" s="7"/>
      <c r="G27" s="7"/>
    </row>
    <row r="28" spans="1:7" x14ac:dyDescent="0.25">
      <c r="A28" s="442"/>
      <c r="B28" s="7"/>
      <c r="C28" s="7"/>
      <c r="D28" s="7"/>
      <c r="E28" s="7"/>
      <c r="F28" s="7"/>
      <c r="G28" s="7"/>
    </row>
    <row r="29" spans="1:7" x14ac:dyDescent="0.25">
      <c r="A29" s="442"/>
      <c r="B29" s="7"/>
      <c r="C29" s="7"/>
      <c r="D29" s="7"/>
      <c r="E29" s="7"/>
      <c r="F29" s="7"/>
      <c r="G29" s="7"/>
    </row>
    <row r="30" spans="1:7" x14ac:dyDescent="0.25">
      <c r="A30" s="442"/>
      <c r="B30" s="7"/>
      <c r="C30" s="7"/>
      <c r="D30" s="7"/>
      <c r="E30" s="7"/>
      <c r="F30" s="7"/>
      <c r="G30" s="7"/>
    </row>
    <row r="31" spans="1:7" x14ac:dyDescent="0.25">
      <c r="A31" s="7"/>
      <c r="B31" s="7"/>
      <c r="C31" s="7"/>
      <c r="D31" s="7"/>
      <c r="E31" s="7"/>
      <c r="F31" s="7"/>
      <c r="G31" s="7"/>
    </row>
    <row r="32" spans="1:7" x14ac:dyDescent="0.25">
      <c r="A32" s="442" t="s">
        <v>166</v>
      </c>
      <c r="B32" s="7"/>
      <c r="C32" s="7"/>
      <c r="D32" s="7"/>
      <c r="E32" s="7"/>
      <c r="F32" s="7"/>
      <c r="G32" s="7"/>
    </row>
    <row r="33" spans="1:10" x14ac:dyDescent="0.25">
      <c r="A33" s="7" t="s">
        <v>119</v>
      </c>
      <c r="B33" s="7"/>
      <c r="C33" s="7"/>
      <c r="D33" s="7"/>
      <c r="E33" s="7"/>
      <c r="F33" s="7"/>
      <c r="G33" s="7"/>
    </row>
    <row r="34" spans="1:10" x14ac:dyDescent="0.25">
      <c r="A34" s="7" t="s">
        <v>123</v>
      </c>
      <c r="B34" s="7"/>
      <c r="C34" s="7"/>
      <c r="D34" s="7"/>
      <c r="E34" s="7"/>
      <c r="F34" s="7"/>
      <c r="G34" s="7"/>
    </row>
    <row r="35" spans="1:10" x14ac:dyDescent="0.25">
      <c r="A35" s="43" t="s">
        <v>116</v>
      </c>
      <c r="B35" s="7"/>
      <c r="C35" s="7"/>
      <c r="D35" s="7"/>
      <c r="E35" s="7"/>
      <c r="F35" s="7"/>
      <c r="G35" s="7"/>
    </row>
    <row r="36" spans="1:10" x14ac:dyDescent="0.25">
      <c r="A36" s="7" t="s">
        <v>162</v>
      </c>
      <c r="B36" s="7"/>
      <c r="C36" s="7"/>
      <c r="D36" s="7"/>
      <c r="E36" s="7"/>
      <c r="F36" s="7"/>
      <c r="G36" s="7"/>
    </row>
    <row r="37" spans="1:10" x14ac:dyDescent="0.25">
      <c r="A37" s="7" t="s">
        <v>87</v>
      </c>
      <c r="B37" s="7"/>
      <c r="C37" s="7"/>
      <c r="D37" s="7"/>
      <c r="E37" s="7"/>
      <c r="F37" s="7"/>
      <c r="G37" s="7"/>
    </row>
    <row r="38" spans="1:10" x14ac:dyDescent="0.25">
      <c r="A38" s="7" t="s">
        <v>88</v>
      </c>
      <c r="B38" s="7"/>
      <c r="C38" s="7"/>
      <c r="D38" s="7"/>
      <c r="E38" s="7"/>
      <c r="F38" s="7"/>
      <c r="G38" s="7"/>
    </row>
    <row r="39" spans="1:10" x14ac:dyDescent="0.25">
      <c r="A39" s="7" t="s">
        <v>170</v>
      </c>
      <c r="B39" s="7"/>
      <c r="C39" s="7"/>
      <c r="D39" s="7"/>
      <c r="E39" s="7"/>
      <c r="F39" s="7"/>
      <c r="G39" s="7"/>
    </row>
    <row r="40" spans="1:10" x14ac:dyDescent="0.25">
      <c r="A40" s="7"/>
      <c r="B40" s="7"/>
      <c r="C40" s="7"/>
      <c r="D40" s="7"/>
      <c r="E40" s="7"/>
      <c r="F40" s="7"/>
      <c r="G40" s="7"/>
    </row>
    <row r="41" spans="1:10" x14ac:dyDescent="0.25">
      <c r="A41" s="42" t="s">
        <v>89</v>
      </c>
    </row>
    <row r="42" spans="1:10" x14ac:dyDescent="0.25">
      <c r="A42" s="7"/>
      <c r="B42" s="7"/>
      <c r="C42" s="7"/>
      <c r="D42" s="7"/>
      <c r="E42" s="7"/>
      <c r="F42" s="7"/>
      <c r="G42" s="7"/>
      <c r="H42" s="7"/>
      <c r="I42" s="7"/>
      <c r="J42" s="7"/>
    </row>
    <row r="43" spans="1:10" x14ac:dyDescent="0.25">
      <c r="A43" s="7" t="s">
        <v>120</v>
      </c>
      <c r="B43" s="7"/>
      <c r="C43" s="7"/>
      <c r="D43" s="7"/>
      <c r="E43" s="7"/>
      <c r="F43" s="7"/>
      <c r="G43" s="7"/>
      <c r="H43" s="7"/>
      <c r="I43" s="7"/>
      <c r="J43" s="7"/>
    </row>
    <row r="44" spans="1:10" x14ac:dyDescent="0.25">
      <c r="A44" s="7"/>
      <c r="B44" s="7"/>
      <c r="C44" s="7"/>
      <c r="D44" s="7"/>
      <c r="E44" s="7"/>
      <c r="F44" s="7"/>
      <c r="G44" s="7"/>
      <c r="H44" s="7"/>
      <c r="I44" s="7"/>
      <c r="J44" s="7"/>
    </row>
    <row r="45" spans="1:10" x14ac:dyDescent="0.25">
      <c r="A45" s="7"/>
      <c r="B45" s="7"/>
      <c r="C45" s="7"/>
      <c r="D45" s="7"/>
      <c r="E45" s="7"/>
      <c r="F45" s="7"/>
      <c r="G45" s="7"/>
      <c r="H45" s="7"/>
      <c r="I45" s="7"/>
      <c r="J45" s="7"/>
    </row>
    <row r="46" spans="1:10" x14ac:dyDescent="0.25">
      <c r="A46" s="7"/>
      <c r="B46" s="7"/>
      <c r="C46" s="7"/>
      <c r="D46" s="7"/>
      <c r="E46" s="7"/>
      <c r="F46" s="7"/>
      <c r="G46" s="7"/>
      <c r="H46" s="7"/>
      <c r="I46" s="7"/>
      <c r="J46" s="7"/>
    </row>
    <row r="62" spans="1:1" x14ac:dyDescent="0.25">
      <c r="A62" s="7" t="s">
        <v>117</v>
      </c>
    </row>
    <row r="79" spans="8:10" x14ac:dyDescent="0.25">
      <c r="H79" s="8">
        <v>1</v>
      </c>
      <c r="I79" s="46">
        <v>1</v>
      </c>
      <c r="J79" s="47" t="s">
        <v>121</v>
      </c>
    </row>
    <row r="80" spans="8:10" x14ac:dyDescent="0.25">
      <c r="H80" s="8">
        <v>2</v>
      </c>
      <c r="I80" s="46">
        <v>1</v>
      </c>
      <c r="J80" s="47" t="s">
        <v>121</v>
      </c>
    </row>
    <row r="81" spans="2:10" x14ac:dyDescent="0.25">
      <c r="H81" s="8">
        <v>3</v>
      </c>
      <c r="I81" s="46">
        <v>1</v>
      </c>
      <c r="J81" s="47" t="s">
        <v>121</v>
      </c>
    </row>
    <row r="82" spans="2:10" x14ac:dyDescent="0.25">
      <c r="H82" s="8">
        <v>4</v>
      </c>
      <c r="I82" s="46">
        <v>1</v>
      </c>
      <c r="J82" s="47" t="s">
        <v>121</v>
      </c>
    </row>
    <row r="83" spans="2:10" x14ac:dyDescent="0.25">
      <c r="H83" s="8">
        <v>5</v>
      </c>
      <c r="I83" s="46">
        <v>1</v>
      </c>
      <c r="J83" s="47" t="s">
        <v>121</v>
      </c>
    </row>
    <row r="84" spans="2:10" x14ac:dyDescent="0.25">
      <c r="H84" s="8">
        <v>6</v>
      </c>
      <c r="I84" s="46">
        <v>1</v>
      </c>
      <c r="J84" s="47" t="s">
        <v>121</v>
      </c>
    </row>
    <row r="85" spans="2:10" x14ac:dyDescent="0.25">
      <c r="H85" s="8">
        <v>7</v>
      </c>
      <c r="I85" s="46">
        <v>1</v>
      </c>
      <c r="J85" s="47" t="s">
        <v>121</v>
      </c>
    </row>
    <row r="86" spans="2:10" x14ac:dyDescent="0.25">
      <c r="H86" s="8">
        <v>8</v>
      </c>
      <c r="I86" s="46">
        <v>1</v>
      </c>
      <c r="J86" s="47" t="s">
        <v>121</v>
      </c>
    </row>
    <row r="87" spans="2:10" x14ac:dyDescent="0.25">
      <c r="H87" s="8">
        <v>9</v>
      </c>
      <c r="I87" s="46">
        <v>0.25</v>
      </c>
      <c r="J87" s="48" t="s">
        <v>122</v>
      </c>
    </row>
    <row r="88" spans="2:10" x14ac:dyDescent="0.25">
      <c r="I88" s="45">
        <f>SUM(I79:I87)</f>
        <v>8.25</v>
      </c>
    </row>
    <row r="90" spans="2:10" x14ac:dyDescent="0.25">
      <c r="B90" s="44"/>
      <c r="H90" s="49" t="s">
        <v>77</v>
      </c>
      <c r="I90" s="50">
        <v>2</v>
      </c>
    </row>
    <row r="91" spans="2:10" x14ac:dyDescent="0.25">
      <c r="H91" s="49" t="s">
        <v>79</v>
      </c>
      <c r="I91" s="8">
        <v>6.25</v>
      </c>
    </row>
  </sheetData>
  <pageMargins left="0.70866141732283472" right="0.70866141732283472" top="0.78740157480314965" bottom="0.78740157480314965"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3" sqref="C3:D3"/>
    </sheetView>
  </sheetViews>
  <sheetFormatPr baseColWidth="10" defaultRowHeight="15" x14ac:dyDescent="0.25"/>
  <cols>
    <col min="1" max="1" width="4" style="8" customWidth="1"/>
    <col min="2" max="6" width="11.42578125" style="8"/>
    <col min="7" max="7" width="3.7109375" style="8" customWidth="1"/>
    <col min="8" max="238" width="11.42578125" style="8"/>
    <col min="239" max="239" width="3.7109375" style="8" customWidth="1"/>
    <col min="240" max="240" width="11.28515625" style="8" customWidth="1"/>
    <col min="241" max="252" width="4.140625" style="8" customWidth="1"/>
    <col min="253" max="253" width="10.85546875" style="8" customWidth="1"/>
    <col min="254" max="254" width="4.7109375" style="8" customWidth="1"/>
    <col min="255" max="255" width="11.42578125" style="8"/>
    <col min="256" max="256" width="15" style="8" customWidth="1"/>
    <col min="257" max="257" width="4.7109375" style="8" customWidth="1"/>
    <col min="258" max="258" width="8.5703125" style="8" customWidth="1"/>
    <col min="259" max="259" width="11.42578125" style="8" customWidth="1"/>
    <col min="260" max="260" width="11.5703125" style="8" bestFit="1" customWidth="1"/>
    <col min="261" max="261" width="4.7109375" style="8" customWidth="1"/>
    <col min="262" max="494" width="11.42578125" style="8"/>
    <col min="495" max="495" width="3.7109375" style="8" customWidth="1"/>
    <col min="496" max="496" width="11.28515625" style="8" customWidth="1"/>
    <col min="497" max="508" width="4.140625" style="8" customWidth="1"/>
    <col min="509" max="509" width="10.85546875" style="8" customWidth="1"/>
    <col min="510" max="510" width="4.7109375" style="8" customWidth="1"/>
    <col min="511" max="511" width="11.42578125" style="8"/>
    <col min="512" max="512" width="15" style="8" customWidth="1"/>
    <col min="513" max="513" width="4.7109375" style="8" customWidth="1"/>
    <col min="514" max="514" width="8.5703125" style="8" customWidth="1"/>
    <col min="515" max="515" width="11.42578125" style="8" customWidth="1"/>
    <col min="516" max="516" width="11.5703125" style="8" bestFit="1" customWidth="1"/>
    <col min="517" max="517" width="4.7109375" style="8" customWidth="1"/>
    <col min="518" max="750" width="11.42578125" style="8"/>
    <col min="751" max="751" width="3.7109375" style="8" customWidth="1"/>
    <col min="752" max="752" width="11.28515625" style="8" customWidth="1"/>
    <col min="753" max="764" width="4.140625" style="8" customWidth="1"/>
    <col min="765" max="765" width="10.85546875" style="8" customWidth="1"/>
    <col min="766" max="766" width="4.7109375" style="8" customWidth="1"/>
    <col min="767" max="767" width="11.42578125" style="8"/>
    <col min="768" max="768" width="15" style="8" customWidth="1"/>
    <col min="769" max="769" width="4.7109375" style="8" customWidth="1"/>
    <col min="770" max="770" width="8.5703125" style="8" customWidth="1"/>
    <col min="771" max="771" width="11.42578125" style="8" customWidth="1"/>
    <col min="772" max="772" width="11.5703125" style="8" bestFit="1" customWidth="1"/>
    <col min="773" max="773" width="4.7109375" style="8" customWidth="1"/>
    <col min="774" max="1006" width="11.42578125" style="8"/>
    <col min="1007" max="1007" width="3.7109375" style="8" customWidth="1"/>
    <col min="1008" max="1008" width="11.28515625" style="8" customWidth="1"/>
    <col min="1009" max="1020" width="4.140625" style="8" customWidth="1"/>
    <col min="1021" max="1021" width="10.85546875" style="8" customWidth="1"/>
    <col min="1022" max="1022" width="4.7109375" style="8" customWidth="1"/>
    <col min="1023" max="1023" width="11.42578125" style="8"/>
    <col min="1024" max="1024" width="15" style="8" customWidth="1"/>
    <col min="1025" max="1025" width="4.7109375" style="8" customWidth="1"/>
    <col min="1026" max="1026" width="8.5703125" style="8" customWidth="1"/>
    <col min="1027" max="1027" width="11.42578125" style="8" customWidth="1"/>
    <col min="1028" max="1028" width="11.5703125" style="8" bestFit="1" customWidth="1"/>
    <col min="1029" max="1029" width="4.7109375" style="8" customWidth="1"/>
    <col min="1030" max="1262" width="11.42578125" style="8"/>
    <col min="1263" max="1263" width="3.7109375" style="8" customWidth="1"/>
    <col min="1264" max="1264" width="11.28515625" style="8" customWidth="1"/>
    <col min="1265" max="1276" width="4.140625" style="8" customWidth="1"/>
    <col min="1277" max="1277" width="10.85546875" style="8" customWidth="1"/>
    <col min="1278" max="1278" width="4.7109375" style="8" customWidth="1"/>
    <col min="1279" max="1279" width="11.42578125" style="8"/>
    <col min="1280" max="1280" width="15" style="8" customWidth="1"/>
    <col min="1281" max="1281" width="4.7109375" style="8" customWidth="1"/>
    <col min="1282" max="1282" width="8.5703125" style="8" customWidth="1"/>
    <col min="1283" max="1283" width="11.42578125" style="8" customWidth="1"/>
    <col min="1284" max="1284" width="11.5703125" style="8" bestFit="1" customWidth="1"/>
    <col min="1285" max="1285" width="4.7109375" style="8" customWidth="1"/>
    <col min="1286" max="1518" width="11.42578125" style="8"/>
    <col min="1519" max="1519" width="3.7109375" style="8" customWidth="1"/>
    <col min="1520" max="1520" width="11.28515625" style="8" customWidth="1"/>
    <col min="1521" max="1532" width="4.140625" style="8" customWidth="1"/>
    <col min="1533" max="1533" width="10.85546875" style="8" customWidth="1"/>
    <col min="1534" max="1534" width="4.7109375" style="8" customWidth="1"/>
    <col min="1535" max="1535" width="11.42578125" style="8"/>
    <col min="1536" max="1536" width="15" style="8" customWidth="1"/>
    <col min="1537" max="1537" width="4.7109375" style="8" customWidth="1"/>
    <col min="1538" max="1538" width="8.5703125" style="8" customWidth="1"/>
    <col min="1539" max="1539" width="11.42578125" style="8" customWidth="1"/>
    <col min="1540" max="1540" width="11.5703125" style="8" bestFit="1" customWidth="1"/>
    <col min="1541" max="1541" width="4.7109375" style="8" customWidth="1"/>
    <col min="1542" max="1774" width="11.42578125" style="8"/>
    <col min="1775" max="1775" width="3.7109375" style="8" customWidth="1"/>
    <col min="1776" max="1776" width="11.28515625" style="8" customWidth="1"/>
    <col min="1777" max="1788" width="4.140625" style="8" customWidth="1"/>
    <col min="1789" max="1789" width="10.85546875" style="8" customWidth="1"/>
    <col min="1790" max="1790" width="4.7109375" style="8" customWidth="1"/>
    <col min="1791" max="1791" width="11.42578125" style="8"/>
    <col min="1792" max="1792" width="15" style="8" customWidth="1"/>
    <col min="1793" max="1793" width="4.7109375" style="8" customWidth="1"/>
    <col min="1794" max="1794" width="8.5703125" style="8" customWidth="1"/>
    <col min="1795" max="1795" width="11.42578125" style="8" customWidth="1"/>
    <col min="1796" max="1796" width="11.5703125" style="8" bestFit="1" customWidth="1"/>
    <col min="1797" max="1797" width="4.7109375" style="8" customWidth="1"/>
    <col min="1798" max="2030" width="11.42578125" style="8"/>
    <col min="2031" max="2031" width="3.7109375" style="8" customWidth="1"/>
    <col min="2032" max="2032" width="11.28515625" style="8" customWidth="1"/>
    <col min="2033" max="2044" width="4.140625" style="8" customWidth="1"/>
    <col min="2045" max="2045" width="10.85546875" style="8" customWidth="1"/>
    <col min="2046" max="2046" width="4.7109375" style="8" customWidth="1"/>
    <col min="2047" max="2047" width="11.42578125" style="8"/>
    <col min="2048" max="2048" width="15" style="8" customWidth="1"/>
    <col min="2049" max="2049" width="4.7109375" style="8" customWidth="1"/>
    <col min="2050" max="2050" width="8.5703125" style="8" customWidth="1"/>
    <col min="2051" max="2051" width="11.42578125" style="8" customWidth="1"/>
    <col min="2052" max="2052" width="11.5703125" style="8" bestFit="1" customWidth="1"/>
    <col min="2053" max="2053" width="4.7109375" style="8" customWidth="1"/>
    <col min="2054" max="2286" width="11.42578125" style="8"/>
    <col min="2287" max="2287" width="3.7109375" style="8" customWidth="1"/>
    <col min="2288" max="2288" width="11.28515625" style="8" customWidth="1"/>
    <col min="2289" max="2300" width="4.140625" style="8" customWidth="1"/>
    <col min="2301" max="2301" width="10.85546875" style="8" customWidth="1"/>
    <col min="2302" max="2302" width="4.7109375" style="8" customWidth="1"/>
    <col min="2303" max="2303" width="11.42578125" style="8"/>
    <col min="2304" max="2304" width="15" style="8" customWidth="1"/>
    <col min="2305" max="2305" width="4.7109375" style="8" customWidth="1"/>
    <col min="2306" max="2306" width="8.5703125" style="8" customWidth="1"/>
    <col min="2307" max="2307" width="11.42578125" style="8" customWidth="1"/>
    <col min="2308" max="2308" width="11.5703125" style="8" bestFit="1" customWidth="1"/>
    <col min="2309" max="2309" width="4.7109375" style="8" customWidth="1"/>
    <col min="2310" max="2542" width="11.42578125" style="8"/>
    <col min="2543" max="2543" width="3.7109375" style="8" customWidth="1"/>
    <col min="2544" max="2544" width="11.28515625" style="8" customWidth="1"/>
    <col min="2545" max="2556" width="4.140625" style="8" customWidth="1"/>
    <col min="2557" max="2557" width="10.85546875" style="8" customWidth="1"/>
    <col min="2558" max="2558" width="4.7109375" style="8" customWidth="1"/>
    <col min="2559" max="2559" width="11.42578125" style="8"/>
    <col min="2560" max="2560" width="15" style="8" customWidth="1"/>
    <col min="2561" max="2561" width="4.7109375" style="8" customWidth="1"/>
    <col min="2562" max="2562" width="8.5703125" style="8" customWidth="1"/>
    <col min="2563" max="2563" width="11.42578125" style="8" customWidth="1"/>
    <col min="2564" max="2564" width="11.5703125" style="8" bestFit="1" customWidth="1"/>
    <col min="2565" max="2565" width="4.7109375" style="8" customWidth="1"/>
    <col min="2566" max="2798" width="11.42578125" style="8"/>
    <col min="2799" max="2799" width="3.7109375" style="8" customWidth="1"/>
    <col min="2800" max="2800" width="11.28515625" style="8" customWidth="1"/>
    <col min="2801" max="2812" width="4.140625" style="8" customWidth="1"/>
    <col min="2813" max="2813" width="10.85546875" style="8" customWidth="1"/>
    <col min="2814" max="2814" width="4.7109375" style="8" customWidth="1"/>
    <col min="2815" max="2815" width="11.42578125" style="8"/>
    <col min="2816" max="2816" width="15" style="8" customWidth="1"/>
    <col min="2817" max="2817" width="4.7109375" style="8" customWidth="1"/>
    <col min="2818" max="2818" width="8.5703125" style="8" customWidth="1"/>
    <col min="2819" max="2819" width="11.42578125" style="8" customWidth="1"/>
    <col min="2820" max="2820" width="11.5703125" style="8" bestFit="1" customWidth="1"/>
    <col min="2821" max="2821" width="4.7109375" style="8" customWidth="1"/>
    <col min="2822" max="3054" width="11.42578125" style="8"/>
    <col min="3055" max="3055" width="3.7109375" style="8" customWidth="1"/>
    <col min="3056" max="3056" width="11.28515625" style="8" customWidth="1"/>
    <col min="3057" max="3068" width="4.140625" style="8" customWidth="1"/>
    <col min="3069" max="3069" width="10.85546875" style="8" customWidth="1"/>
    <col min="3070" max="3070" width="4.7109375" style="8" customWidth="1"/>
    <col min="3071" max="3071" width="11.42578125" style="8"/>
    <col min="3072" max="3072" width="15" style="8" customWidth="1"/>
    <col min="3073" max="3073" width="4.7109375" style="8" customWidth="1"/>
    <col min="3074" max="3074" width="8.5703125" style="8" customWidth="1"/>
    <col min="3075" max="3075" width="11.42578125" style="8" customWidth="1"/>
    <col min="3076" max="3076" width="11.5703125" style="8" bestFit="1" customWidth="1"/>
    <col min="3077" max="3077" width="4.7109375" style="8" customWidth="1"/>
    <col min="3078" max="3310" width="11.42578125" style="8"/>
    <col min="3311" max="3311" width="3.7109375" style="8" customWidth="1"/>
    <col min="3312" max="3312" width="11.28515625" style="8" customWidth="1"/>
    <col min="3313" max="3324" width="4.140625" style="8" customWidth="1"/>
    <col min="3325" max="3325" width="10.85546875" style="8" customWidth="1"/>
    <col min="3326" max="3326" width="4.7109375" style="8" customWidth="1"/>
    <col min="3327" max="3327" width="11.42578125" style="8"/>
    <col min="3328" max="3328" width="15" style="8" customWidth="1"/>
    <col min="3329" max="3329" width="4.7109375" style="8" customWidth="1"/>
    <col min="3330" max="3330" width="8.5703125" style="8" customWidth="1"/>
    <col min="3331" max="3331" width="11.42578125" style="8" customWidth="1"/>
    <col min="3332" max="3332" width="11.5703125" style="8" bestFit="1" customWidth="1"/>
    <col min="3333" max="3333" width="4.7109375" style="8" customWidth="1"/>
    <col min="3334" max="3566" width="11.42578125" style="8"/>
    <col min="3567" max="3567" width="3.7109375" style="8" customWidth="1"/>
    <col min="3568" max="3568" width="11.28515625" style="8" customWidth="1"/>
    <col min="3569" max="3580" width="4.140625" style="8" customWidth="1"/>
    <col min="3581" max="3581" width="10.85546875" style="8" customWidth="1"/>
    <col min="3582" max="3582" width="4.7109375" style="8" customWidth="1"/>
    <col min="3583" max="3583" width="11.42578125" style="8"/>
    <col min="3584" max="3584" width="15" style="8" customWidth="1"/>
    <col min="3585" max="3585" width="4.7109375" style="8" customWidth="1"/>
    <col min="3586" max="3586" width="8.5703125" style="8" customWidth="1"/>
    <col min="3587" max="3587" width="11.42578125" style="8" customWidth="1"/>
    <col min="3588" max="3588" width="11.5703125" style="8" bestFit="1" customWidth="1"/>
    <col min="3589" max="3589" width="4.7109375" style="8" customWidth="1"/>
    <col min="3590" max="3822" width="11.42578125" style="8"/>
    <col min="3823" max="3823" width="3.7109375" style="8" customWidth="1"/>
    <col min="3824" max="3824" width="11.28515625" style="8" customWidth="1"/>
    <col min="3825" max="3836" width="4.140625" style="8" customWidth="1"/>
    <col min="3837" max="3837" width="10.85546875" style="8" customWidth="1"/>
    <col min="3838" max="3838" width="4.7109375" style="8" customWidth="1"/>
    <col min="3839" max="3839" width="11.42578125" style="8"/>
    <col min="3840" max="3840" width="15" style="8" customWidth="1"/>
    <col min="3841" max="3841" width="4.7109375" style="8" customWidth="1"/>
    <col min="3842" max="3842" width="8.5703125" style="8" customWidth="1"/>
    <col min="3843" max="3843" width="11.42578125" style="8" customWidth="1"/>
    <col min="3844" max="3844" width="11.5703125" style="8" bestFit="1" customWidth="1"/>
    <col min="3845" max="3845" width="4.7109375" style="8" customWidth="1"/>
    <col min="3846" max="4078" width="11.42578125" style="8"/>
    <col min="4079" max="4079" width="3.7109375" style="8" customWidth="1"/>
    <col min="4080" max="4080" width="11.28515625" style="8" customWidth="1"/>
    <col min="4081" max="4092" width="4.140625" style="8" customWidth="1"/>
    <col min="4093" max="4093" width="10.85546875" style="8" customWidth="1"/>
    <col min="4094" max="4094" width="4.7109375" style="8" customWidth="1"/>
    <col min="4095" max="4095" width="11.42578125" style="8"/>
    <col min="4096" max="4096" width="15" style="8" customWidth="1"/>
    <col min="4097" max="4097" width="4.7109375" style="8" customWidth="1"/>
    <col min="4098" max="4098" width="8.5703125" style="8" customWidth="1"/>
    <col min="4099" max="4099" width="11.42578125" style="8" customWidth="1"/>
    <col min="4100" max="4100" width="11.5703125" style="8" bestFit="1" customWidth="1"/>
    <col min="4101" max="4101" width="4.7109375" style="8" customWidth="1"/>
    <col min="4102" max="4334" width="11.42578125" style="8"/>
    <col min="4335" max="4335" width="3.7109375" style="8" customWidth="1"/>
    <col min="4336" max="4336" width="11.28515625" style="8" customWidth="1"/>
    <col min="4337" max="4348" width="4.140625" style="8" customWidth="1"/>
    <col min="4349" max="4349" width="10.85546875" style="8" customWidth="1"/>
    <col min="4350" max="4350" width="4.7109375" style="8" customWidth="1"/>
    <col min="4351" max="4351" width="11.42578125" style="8"/>
    <col min="4352" max="4352" width="15" style="8" customWidth="1"/>
    <col min="4353" max="4353" width="4.7109375" style="8" customWidth="1"/>
    <col min="4354" max="4354" width="8.5703125" style="8" customWidth="1"/>
    <col min="4355" max="4355" width="11.42578125" style="8" customWidth="1"/>
    <col min="4356" max="4356" width="11.5703125" style="8" bestFit="1" customWidth="1"/>
    <col min="4357" max="4357" width="4.7109375" style="8" customWidth="1"/>
    <col min="4358" max="4590" width="11.42578125" style="8"/>
    <col min="4591" max="4591" width="3.7109375" style="8" customWidth="1"/>
    <col min="4592" max="4592" width="11.28515625" style="8" customWidth="1"/>
    <col min="4593" max="4604" width="4.140625" style="8" customWidth="1"/>
    <col min="4605" max="4605" width="10.85546875" style="8" customWidth="1"/>
    <col min="4606" max="4606" width="4.7109375" style="8" customWidth="1"/>
    <col min="4607" max="4607" width="11.42578125" style="8"/>
    <col min="4608" max="4608" width="15" style="8" customWidth="1"/>
    <col min="4609" max="4609" width="4.7109375" style="8" customWidth="1"/>
    <col min="4610" max="4610" width="8.5703125" style="8" customWidth="1"/>
    <col min="4611" max="4611" width="11.42578125" style="8" customWidth="1"/>
    <col min="4612" max="4612" width="11.5703125" style="8" bestFit="1" customWidth="1"/>
    <col min="4613" max="4613" width="4.7109375" style="8" customWidth="1"/>
    <col min="4614" max="4846" width="11.42578125" style="8"/>
    <col min="4847" max="4847" width="3.7109375" style="8" customWidth="1"/>
    <col min="4848" max="4848" width="11.28515625" style="8" customWidth="1"/>
    <col min="4849" max="4860" width="4.140625" style="8" customWidth="1"/>
    <col min="4861" max="4861" width="10.85546875" style="8" customWidth="1"/>
    <col min="4862" max="4862" width="4.7109375" style="8" customWidth="1"/>
    <col min="4863" max="4863" width="11.42578125" style="8"/>
    <col min="4864" max="4864" width="15" style="8" customWidth="1"/>
    <col min="4865" max="4865" width="4.7109375" style="8" customWidth="1"/>
    <col min="4866" max="4866" width="8.5703125" style="8" customWidth="1"/>
    <col min="4867" max="4867" width="11.42578125" style="8" customWidth="1"/>
    <col min="4868" max="4868" width="11.5703125" style="8" bestFit="1" customWidth="1"/>
    <col min="4869" max="4869" width="4.7109375" style="8" customWidth="1"/>
    <col min="4870" max="5102" width="11.42578125" style="8"/>
    <col min="5103" max="5103" width="3.7109375" style="8" customWidth="1"/>
    <col min="5104" max="5104" width="11.28515625" style="8" customWidth="1"/>
    <col min="5105" max="5116" width="4.140625" style="8" customWidth="1"/>
    <col min="5117" max="5117" width="10.85546875" style="8" customWidth="1"/>
    <col min="5118" max="5118" width="4.7109375" style="8" customWidth="1"/>
    <col min="5119" max="5119" width="11.42578125" style="8"/>
    <col min="5120" max="5120" width="15" style="8" customWidth="1"/>
    <col min="5121" max="5121" width="4.7109375" style="8" customWidth="1"/>
    <col min="5122" max="5122" width="8.5703125" style="8" customWidth="1"/>
    <col min="5123" max="5123" width="11.42578125" style="8" customWidth="1"/>
    <col min="5124" max="5124" width="11.5703125" style="8" bestFit="1" customWidth="1"/>
    <col min="5125" max="5125" width="4.7109375" style="8" customWidth="1"/>
    <col min="5126" max="5358" width="11.42578125" style="8"/>
    <col min="5359" max="5359" width="3.7109375" style="8" customWidth="1"/>
    <col min="5360" max="5360" width="11.28515625" style="8" customWidth="1"/>
    <col min="5361" max="5372" width="4.140625" style="8" customWidth="1"/>
    <col min="5373" max="5373" width="10.85546875" style="8" customWidth="1"/>
    <col min="5374" max="5374" width="4.7109375" style="8" customWidth="1"/>
    <col min="5375" max="5375" width="11.42578125" style="8"/>
    <col min="5376" max="5376" width="15" style="8" customWidth="1"/>
    <col min="5377" max="5377" width="4.7109375" style="8" customWidth="1"/>
    <col min="5378" max="5378" width="8.5703125" style="8" customWidth="1"/>
    <col min="5379" max="5379" width="11.42578125" style="8" customWidth="1"/>
    <col min="5380" max="5380" width="11.5703125" style="8" bestFit="1" customWidth="1"/>
    <col min="5381" max="5381" width="4.7109375" style="8" customWidth="1"/>
    <col min="5382" max="5614" width="11.42578125" style="8"/>
    <col min="5615" max="5615" width="3.7109375" style="8" customWidth="1"/>
    <col min="5616" max="5616" width="11.28515625" style="8" customWidth="1"/>
    <col min="5617" max="5628" width="4.140625" style="8" customWidth="1"/>
    <col min="5629" max="5629" width="10.85546875" style="8" customWidth="1"/>
    <col min="5630" max="5630" width="4.7109375" style="8" customWidth="1"/>
    <col min="5631" max="5631" width="11.42578125" style="8"/>
    <col min="5632" max="5632" width="15" style="8" customWidth="1"/>
    <col min="5633" max="5633" width="4.7109375" style="8" customWidth="1"/>
    <col min="5634" max="5634" width="8.5703125" style="8" customWidth="1"/>
    <col min="5635" max="5635" width="11.42578125" style="8" customWidth="1"/>
    <col min="5636" max="5636" width="11.5703125" style="8" bestFit="1" customWidth="1"/>
    <col min="5637" max="5637" width="4.7109375" style="8" customWidth="1"/>
    <col min="5638" max="5870" width="11.42578125" style="8"/>
    <col min="5871" max="5871" width="3.7109375" style="8" customWidth="1"/>
    <col min="5872" max="5872" width="11.28515625" style="8" customWidth="1"/>
    <col min="5873" max="5884" width="4.140625" style="8" customWidth="1"/>
    <col min="5885" max="5885" width="10.85546875" style="8" customWidth="1"/>
    <col min="5886" max="5886" width="4.7109375" style="8" customWidth="1"/>
    <col min="5887" max="5887" width="11.42578125" style="8"/>
    <col min="5888" max="5888" width="15" style="8" customWidth="1"/>
    <col min="5889" max="5889" width="4.7109375" style="8" customWidth="1"/>
    <col min="5890" max="5890" width="8.5703125" style="8" customWidth="1"/>
    <col min="5891" max="5891" width="11.42578125" style="8" customWidth="1"/>
    <col min="5892" max="5892" width="11.5703125" style="8" bestFit="1" customWidth="1"/>
    <col min="5893" max="5893" width="4.7109375" style="8" customWidth="1"/>
    <col min="5894" max="6126" width="11.42578125" style="8"/>
    <col min="6127" max="6127" width="3.7109375" style="8" customWidth="1"/>
    <col min="6128" max="6128" width="11.28515625" style="8" customWidth="1"/>
    <col min="6129" max="6140" width="4.140625" style="8" customWidth="1"/>
    <col min="6141" max="6141" width="10.85546875" style="8" customWidth="1"/>
    <col min="6142" max="6142" width="4.7109375" style="8" customWidth="1"/>
    <col min="6143" max="6143" width="11.42578125" style="8"/>
    <col min="6144" max="6144" width="15" style="8" customWidth="1"/>
    <col min="6145" max="6145" width="4.7109375" style="8" customWidth="1"/>
    <col min="6146" max="6146" width="8.5703125" style="8" customWidth="1"/>
    <col min="6147" max="6147" width="11.42578125" style="8" customWidth="1"/>
    <col min="6148" max="6148" width="11.5703125" style="8" bestFit="1" customWidth="1"/>
    <col min="6149" max="6149" width="4.7109375" style="8" customWidth="1"/>
    <col min="6150" max="6382" width="11.42578125" style="8"/>
    <col min="6383" max="6383" width="3.7109375" style="8" customWidth="1"/>
    <col min="6384" max="6384" width="11.28515625" style="8" customWidth="1"/>
    <col min="6385" max="6396" width="4.140625" style="8" customWidth="1"/>
    <col min="6397" max="6397" width="10.85546875" style="8" customWidth="1"/>
    <col min="6398" max="6398" width="4.7109375" style="8" customWidth="1"/>
    <col min="6399" max="6399" width="11.42578125" style="8"/>
    <col min="6400" max="6400" width="15" style="8" customWidth="1"/>
    <col min="6401" max="6401" width="4.7109375" style="8" customWidth="1"/>
    <col min="6402" max="6402" width="8.5703125" style="8" customWidth="1"/>
    <col min="6403" max="6403" width="11.42578125" style="8" customWidth="1"/>
    <col min="6404" max="6404" width="11.5703125" style="8" bestFit="1" customWidth="1"/>
    <col min="6405" max="6405" width="4.7109375" style="8" customWidth="1"/>
    <col min="6406" max="6638" width="11.42578125" style="8"/>
    <col min="6639" max="6639" width="3.7109375" style="8" customWidth="1"/>
    <col min="6640" max="6640" width="11.28515625" style="8" customWidth="1"/>
    <col min="6641" max="6652" width="4.140625" style="8" customWidth="1"/>
    <col min="6653" max="6653" width="10.85546875" style="8" customWidth="1"/>
    <col min="6654" max="6654" width="4.7109375" style="8" customWidth="1"/>
    <col min="6655" max="6655" width="11.42578125" style="8"/>
    <col min="6656" max="6656" width="15" style="8" customWidth="1"/>
    <col min="6657" max="6657" width="4.7109375" style="8" customWidth="1"/>
    <col min="6658" max="6658" width="8.5703125" style="8" customWidth="1"/>
    <col min="6659" max="6659" width="11.42578125" style="8" customWidth="1"/>
    <col min="6660" max="6660" width="11.5703125" style="8" bestFit="1" customWidth="1"/>
    <col min="6661" max="6661" width="4.7109375" style="8" customWidth="1"/>
    <col min="6662" max="6894" width="11.42578125" style="8"/>
    <col min="6895" max="6895" width="3.7109375" style="8" customWidth="1"/>
    <col min="6896" max="6896" width="11.28515625" style="8" customWidth="1"/>
    <col min="6897" max="6908" width="4.140625" style="8" customWidth="1"/>
    <col min="6909" max="6909" width="10.85546875" style="8" customWidth="1"/>
    <col min="6910" max="6910" width="4.7109375" style="8" customWidth="1"/>
    <col min="6911" max="6911" width="11.42578125" style="8"/>
    <col min="6912" max="6912" width="15" style="8" customWidth="1"/>
    <col min="6913" max="6913" width="4.7109375" style="8" customWidth="1"/>
    <col min="6914" max="6914" width="8.5703125" style="8" customWidth="1"/>
    <col min="6915" max="6915" width="11.42578125" style="8" customWidth="1"/>
    <col min="6916" max="6916" width="11.5703125" style="8" bestFit="1" customWidth="1"/>
    <col min="6917" max="6917" width="4.7109375" style="8" customWidth="1"/>
    <col min="6918" max="7150" width="11.42578125" style="8"/>
    <col min="7151" max="7151" width="3.7109375" style="8" customWidth="1"/>
    <col min="7152" max="7152" width="11.28515625" style="8" customWidth="1"/>
    <col min="7153" max="7164" width="4.140625" style="8" customWidth="1"/>
    <col min="7165" max="7165" width="10.85546875" style="8" customWidth="1"/>
    <col min="7166" max="7166" width="4.7109375" style="8" customWidth="1"/>
    <col min="7167" max="7167" width="11.42578125" style="8"/>
    <col min="7168" max="7168" width="15" style="8" customWidth="1"/>
    <col min="7169" max="7169" width="4.7109375" style="8" customWidth="1"/>
    <col min="7170" max="7170" width="8.5703125" style="8" customWidth="1"/>
    <col min="7171" max="7171" width="11.42578125" style="8" customWidth="1"/>
    <col min="7172" max="7172" width="11.5703125" style="8" bestFit="1" customWidth="1"/>
    <col min="7173" max="7173" width="4.7109375" style="8" customWidth="1"/>
    <col min="7174" max="7406" width="11.42578125" style="8"/>
    <col min="7407" max="7407" width="3.7109375" style="8" customWidth="1"/>
    <col min="7408" max="7408" width="11.28515625" style="8" customWidth="1"/>
    <col min="7409" max="7420" width="4.140625" style="8" customWidth="1"/>
    <col min="7421" max="7421" width="10.85546875" style="8" customWidth="1"/>
    <col min="7422" max="7422" width="4.7109375" style="8" customWidth="1"/>
    <col min="7423" max="7423" width="11.42578125" style="8"/>
    <col min="7424" max="7424" width="15" style="8" customWidth="1"/>
    <col min="7425" max="7425" width="4.7109375" style="8" customWidth="1"/>
    <col min="7426" max="7426" width="8.5703125" style="8" customWidth="1"/>
    <col min="7427" max="7427" width="11.42578125" style="8" customWidth="1"/>
    <col min="7428" max="7428" width="11.5703125" style="8" bestFit="1" customWidth="1"/>
    <col min="7429" max="7429" width="4.7109375" style="8" customWidth="1"/>
    <col min="7430" max="7662" width="11.42578125" style="8"/>
    <col min="7663" max="7663" width="3.7109375" style="8" customWidth="1"/>
    <col min="7664" max="7664" width="11.28515625" style="8" customWidth="1"/>
    <col min="7665" max="7676" width="4.140625" style="8" customWidth="1"/>
    <col min="7677" max="7677" width="10.85546875" style="8" customWidth="1"/>
    <col min="7678" max="7678" width="4.7109375" style="8" customWidth="1"/>
    <col min="7679" max="7679" width="11.42578125" style="8"/>
    <col min="7680" max="7680" width="15" style="8" customWidth="1"/>
    <col min="7681" max="7681" width="4.7109375" style="8" customWidth="1"/>
    <col min="7682" max="7682" width="8.5703125" style="8" customWidth="1"/>
    <col min="7683" max="7683" width="11.42578125" style="8" customWidth="1"/>
    <col min="7684" max="7684" width="11.5703125" style="8" bestFit="1" customWidth="1"/>
    <col min="7685" max="7685" width="4.7109375" style="8" customWidth="1"/>
    <col min="7686" max="7918" width="11.42578125" style="8"/>
    <col min="7919" max="7919" width="3.7109375" style="8" customWidth="1"/>
    <col min="7920" max="7920" width="11.28515625" style="8" customWidth="1"/>
    <col min="7921" max="7932" width="4.140625" style="8" customWidth="1"/>
    <col min="7933" max="7933" width="10.85546875" style="8" customWidth="1"/>
    <col min="7934" max="7934" width="4.7109375" style="8" customWidth="1"/>
    <col min="7935" max="7935" width="11.42578125" style="8"/>
    <col min="7936" max="7936" width="15" style="8" customWidth="1"/>
    <col min="7937" max="7937" width="4.7109375" style="8" customWidth="1"/>
    <col min="7938" max="7938" width="8.5703125" style="8" customWidth="1"/>
    <col min="7939" max="7939" width="11.42578125" style="8" customWidth="1"/>
    <col min="7940" max="7940" width="11.5703125" style="8" bestFit="1" customWidth="1"/>
    <col min="7941" max="7941" width="4.7109375" style="8" customWidth="1"/>
    <col min="7942" max="8174" width="11.42578125" style="8"/>
    <col min="8175" max="8175" width="3.7109375" style="8" customWidth="1"/>
    <col min="8176" max="8176" width="11.28515625" style="8" customWidth="1"/>
    <col min="8177" max="8188" width="4.140625" style="8" customWidth="1"/>
    <col min="8189" max="8189" width="10.85546875" style="8" customWidth="1"/>
    <col min="8190" max="8190" width="4.7109375" style="8" customWidth="1"/>
    <col min="8191" max="8191" width="11.42578125" style="8"/>
    <col min="8192" max="8192" width="15" style="8" customWidth="1"/>
    <col min="8193" max="8193" width="4.7109375" style="8" customWidth="1"/>
    <col min="8194" max="8194" width="8.5703125" style="8" customWidth="1"/>
    <col min="8195" max="8195" width="11.42578125" style="8" customWidth="1"/>
    <col min="8196" max="8196" width="11.5703125" style="8" bestFit="1" customWidth="1"/>
    <col min="8197" max="8197" width="4.7109375" style="8" customWidth="1"/>
    <col min="8198" max="8430" width="11.42578125" style="8"/>
    <col min="8431" max="8431" width="3.7109375" style="8" customWidth="1"/>
    <col min="8432" max="8432" width="11.28515625" style="8" customWidth="1"/>
    <col min="8433" max="8444" width="4.140625" style="8" customWidth="1"/>
    <col min="8445" max="8445" width="10.85546875" style="8" customWidth="1"/>
    <col min="8446" max="8446" width="4.7109375" style="8" customWidth="1"/>
    <col min="8447" max="8447" width="11.42578125" style="8"/>
    <col min="8448" max="8448" width="15" style="8" customWidth="1"/>
    <col min="8449" max="8449" width="4.7109375" style="8" customWidth="1"/>
    <col min="8450" max="8450" width="8.5703125" style="8" customWidth="1"/>
    <col min="8451" max="8451" width="11.42578125" style="8" customWidth="1"/>
    <col min="8452" max="8452" width="11.5703125" style="8" bestFit="1" customWidth="1"/>
    <col min="8453" max="8453" width="4.7109375" style="8" customWidth="1"/>
    <col min="8454" max="8686" width="11.42578125" style="8"/>
    <col min="8687" max="8687" width="3.7109375" style="8" customWidth="1"/>
    <col min="8688" max="8688" width="11.28515625" style="8" customWidth="1"/>
    <col min="8689" max="8700" width="4.140625" style="8" customWidth="1"/>
    <col min="8701" max="8701" width="10.85546875" style="8" customWidth="1"/>
    <col min="8702" max="8702" width="4.7109375" style="8" customWidth="1"/>
    <col min="8703" max="8703" width="11.42578125" style="8"/>
    <col min="8704" max="8704" width="15" style="8" customWidth="1"/>
    <col min="8705" max="8705" width="4.7109375" style="8" customWidth="1"/>
    <col min="8706" max="8706" width="8.5703125" style="8" customWidth="1"/>
    <col min="8707" max="8707" width="11.42578125" style="8" customWidth="1"/>
    <col min="8708" max="8708" width="11.5703125" style="8" bestFit="1" customWidth="1"/>
    <col min="8709" max="8709" width="4.7109375" style="8" customWidth="1"/>
    <col min="8710" max="8942" width="11.42578125" style="8"/>
    <col min="8943" max="8943" width="3.7109375" style="8" customWidth="1"/>
    <col min="8944" max="8944" width="11.28515625" style="8" customWidth="1"/>
    <col min="8945" max="8956" width="4.140625" style="8" customWidth="1"/>
    <col min="8957" max="8957" width="10.85546875" style="8" customWidth="1"/>
    <col min="8958" max="8958" width="4.7109375" style="8" customWidth="1"/>
    <col min="8959" max="8959" width="11.42578125" style="8"/>
    <col min="8960" max="8960" width="15" style="8" customWidth="1"/>
    <col min="8961" max="8961" width="4.7109375" style="8" customWidth="1"/>
    <col min="8962" max="8962" width="8.5703125" style="8" customWidth="1"/>
    <col min="8963" max="8963" width="11.42578125" style="8" customWidth="1"/>
    <col min="8964" max="8964" width="11.5703125" style="8" bestFit="1" customWidth="1"/>
    <col min="8965" max="8965" width="4.7109375" style="8" customWidth="1"/>
    <col min="8966" max="9198" width="11.42578125" style="8"/>
    <col min="9199" max="9199" width="3.7109375" style="8" customWidth="1"/>
    <col min="9200" max="9200" width="11.28515625" style="8" customWidth="1"/>
    <col min="9201" max="9212" width="4.140625" style="8" customWidth="1"/>
    <col min="9213" max="9213" width="10.85546875" style="8" customWidth="1"/>
    <col min="9214" max="9214" width="4.7109375" style="8" customWidth="1"/>
    <col min="9215" max="9215" width="11.42578125" style="8"/>
    <col min="9216" max="9216" width="15" style="8" customWidth="1"/>
    <col min="9217" max="9217" width="4.7109375" style="8" customWidth="1"/>
    <col min="9218" max="9218" width="8.5703125" style="8" customWidth="1"/>
    <col min="9219" max="9219" width="11.42578125" style="8" customWidth="1"/>
    <col min="9220" max="9220" width="11.5703125" style="8" bestFit="1" customWidth="1"/>
    <col min="9221" max="9221" width="4.7109375" style="8" customWidth="1"/>
    <col min="9222" max="9454" width="11.42578125" style="8"/>
    <col min="9455" max="9455" width="3.7109375" style="8" customWidth="1"/>
    <col min="9456" max="9456" width="11.28515625" style="8" customWidth="1"/>
    <col min="9457" max="9468" width="4.140625" style="8" customWidth="1"/>
    <col min="9469" max="9469" width="10.85546875" style="8" customWidth="1"/>
    <col min="9470" max="9470" width="4.7109375" style="8" customWidth="1"/>
    <col min="9471" max="9471" width="11.42578125" style="8"/>
    <col min="9472" max="9472" width="15" style="8" customWidth="1"/>
    <col min="9473" max="9473" width="4.7109375" style="8" customWidth="1"/>
    <col min="9474" max="9474" width="8.5703125" style="8" customWidth="1"/>
    <col min="9475" max="9475" width="11.42578125" style="8" customWidth="1"/>
    <col min="9476" max="9476" width="11.5703125" style="8" bestFit="1" customWidth="1"/>
    <col min="9477" max="9477" width="4.7109375" style="8" customWidth="1"/>
    <col min="9478" max="9710" width="11.42578125" style="8"/>
    <col min="9711" max="9711" width="3.7109375" style="8" customWidth="1"/>
    <col min="9712" max="9712" width="11.28515625" style="8" customWidth="1"/>
    <col min="9713" max="9724" width="4.140625" style="8" customWidth="1"/>
    <col min="9725" max="9725" width="10.85546875" style="8" customWidth="1"/>
    <col min="9726" max="9726" width="4.7109375" style="8" customWidth="1"/>
    <col min="9727" max="9727" width="11.42578125" style="8"/>
    <col min="9728" max="9728" width="15" style="8" customWidth="1"/>
    <col min="9729" max="9729" width="4.7109375" style="8" customWidth="1"/>
    <col min="9730" max="9730" width="8.5703125" style="8" customWidth="1"/>
    <col min="9731" max="9731" width="11.42578125" style="8" customWidth="1"/>
    <col min="9732" max="9732" width="11.5703125" style="8" bestFit="1" customWidth="1"/>
    <col min="9733" max="9733" width="4.7109375" style="8" customWidth="1"/>
    <col min="9734" max="9966" width="11.42578125" style="8"/>
    <col min="9967" max="9967" width="3.7109375" style="8" customWidth="1"/>
    <col min="9968" max="9968" width="11.28515625" style="8" customWidth="1"/>
    <col min="9969" max="9980" width="4.140625" style="8" customWidth="1"/>
    <col min="9981" max="9981" width="10.85546875" style="8" customWidth="1"/>
    <col min="9982" max="9982" width="4.7109375" style="8" customWidth="1"/>
    <col min="9983" max="9983" width="11.42578125" style="8"/>
    <col min="9984" max="9984" width="15" style="8" customWidth="1"/>
    <col min="9985" max="9985" width="4.7109375" style="8" customWidth="1"/>
    <col min="9986" max="9986" width="8.5703125" style="8" customWidth="1"/>
    <col min="9987" max="9987" width="11.42578125" style="8" customWidth="1"/>
    <col min="9988" max="9988" width="11.5703125" style="8" bestFit="1" customWidth="1"/>
    <col min="9989" max="9989" width="4.7109375" style="8" customWidth="1"/>
    <col min="9990" max="10222" width="11.42578125" style="8"/>
    <col min="10223" max="10223" width="3.7109375" style="8" customWidth="1"/>
    <col min="10224" max="10224" width="11.28515625" style="8" customWidth="1"/>
    <col min="10225" max="10236" width="4.140625" style="8" customWidth="1"/>
    <col min="10237" max="10237" width="10.85546875" style="8" customWidth="1"/>
    <col min="10238" max="10238" width="4.7109375" style="8" customWidth="1"/>
    <col min="10239" max="10239" width="11.42578125" style="8"/>
    <col min="10240" max="10240" width="15" style="8" customWidth="1"/>
    <col min="10241" max="10241" width="4.7109375" style="8" customWidth="1"/>
    <col min="10242" max="10242" width="8.5703125" style="8" customWidth="1"/>
    <col min="10243" max="10243" width="11.42578125" style="8" customWidth="1"/>
    <col min="10244" max="10244" width="11.5703125" style="8" bestFit="1" customWidth="1"/>
    <col min="10245" max="10245" width="4.7109375" style="8" customWidth="1"/>
    <col min="10246" max="10478" width="11.42578125" style="8"/>
    <col min="10479" max="10479" width="3.7109375" style="8" customWidth="1"/>
    <col min="10480" max="10480" width="11.28515625" style="8" customWidth="1"/>
    <col min="10481" max="10492" width="4.140625" style="8" customWidth="1"/>
    <col min="10493" max="10493" width="10.85546875" style="8" customWidth="1"/>
    <col min="10494" max="10494" width="4.7109375" style="8" customWidth="1"/>
    <col min="10495" max="10495" width="11.42578125" style="8"/>
    <col min="10496" max="10496" width="15" style="8" customWidth="1"/>
    <col min="10497" max="10497" width="4.7109375" style="8" customWidth="1"/>
    <col min="10498" max="10498" width="8.5703125" style="8" customWidth="1"/>
    <col min="10499" max="10499" width="11.42578125" style="8" customWidth="1"/>
    <col min="10500" max="10500" width="11.5703125" style="8" bestFit="1" customWidth="1"/>
    <col min="10501" max="10501" width="4.7109375" style="8" customWidth="1"/>
    <col min="10502" max="10734" width="11.42578125" style="8"/>
    <col min="10735" max="10735" width="3.7109375" style="8" customWidth="1"/>
    <col min="10736" max="10736" width="11.28515625" style="8" customWidth="1"/>
    <col min="10737" max="10748" width="4.140625" style="8" customWidth="1"/>
    <col min="10749" max="10749" width="10.85546875" style="8" customWidth="1"/>
    <col min="10750" max="10750" width="4.7109375" style="8" customWidth="1"/>
    <col min="10751" max="10751" width="11.42578125" style="8"/>
    <col min="10752" max="10752" width="15" style="8" customWidth="1"/>
    <col min="10753" max="10753" width="4.7109375" style="8" customWidth="1"/>
    <col min="10754" max="10754" width="8.5703125" style="8" customWidth="1"/>
    <col min="10755" max="10755" width="11.42578125" style="8" customWidth="1"/>
    <col min="10756" max="10756" width="11.5703125" style="8" bestFit="1" customWidth="1"/>
    <col min="10757" max="10757" width="4.7109375" style="8" customWidth="1"/>
    <col min="10758" max="10990" width="11.42578125" style="8"/>
    <col min="10991" max="10991" width="3.7109375" style="8" customWidth="1"/>
    <col min="10992" max="10992" width="11.28515625" style="8" customWidth="1"/>
    <col min="10993" max="11004" width="4.140625" style="8" customWidth="1"/>
    <col min="11005" max="11005" width="10.85546875" style="8" customWidth="1"/>
    <col min="11006" max="11006" width="4.7109375" style="8" customWidth="1"/>
    <col min="11007" max="11007" width="11.42578125" style="8"/>
    <col min="11008" max="11008" width="15" style="8" customWidth="1"/>
    <col min="11009" max="11009" width="4.7109375" style="8" customWidth="1"/>
    <col min="11010" max="11010" width="8.5703125" style="8" customWidth="1"/>
    <col min="11011" max="11011" width="11.42578125" style="8" customWidth="1"/>
    <col min="11012" max="11012" width="11.5703125" style="8" bestFit="1" customWidth="1"/>
    <col min="11013" max="11013" width="4.7109375" style="8" customWidth="1"/>
    <col min="11014" max="11246" width="11.42578125" style="8"/>
    <col min="11247" max="11247" width="3.7109375" style="8" customWidth="1"/>
    <col min="11248" max="11248" width="11.28515625" style="8" customWidth="1"/>
    <col min="11249" max="11260" width="4.140625" style="8" customWidth="1"/>
    <col min="11261" max="11261" width="10.85546875" style="8" customWidth="1"/>
    <col min="11262" max="11262" width="4.7109375" style="8" customWidth="1"/>
    <col min="11263" max="11263" width="11.42578125" style="8"/>
    <col min="11264" max="11264" width="15" style="8" customWidth="1"/>
    <col min="11265" max="11265" width="4.7109375" style="8" customWidth="1"/>
    <col min="11266" max="11266" width="8.5703125" style="8" customWidth="1"/>
    <col min="11267" max="11267" width="11.42578125" style="8" customWidth="1"/>
    <col min="11268" max="11268" width="11.5703125" style="8" bestFit="1" customWidth="1"/>
    <col min="11269" max="11269" width="4.7109375" style="8" customWidth="1"/>
    <col min="11270" max="11502" width="11.42578125" style="8"/>
    <col min="11503" max="11503" width="3.7109375" style="8" customWidth="1"/>
    <col min="11504" max="11504" width="11.28515625" style="8" customWidth="1"/>
    <col min="11505" max="11516" width="4.140625" style="8" customWidth="1"/>
    <col min="11517" max="11517" width="10.85546875" style="8" customWidth="1"/>
    <col min="11518" max="11518" width="4.7109375" style="8" customWidth="1"/>
    <col min="11519" max="11519" width="11.42578125" style="8"/>
    <col min="11520" max="11520" width="15" style="8" customWidth="1"/>
    <col min="11521" max="11521" width="4.7109375" style="8" customWidth="1"/>
    <col min="11522" max="11522" width="8.5703125" style="8" customWidth="1"/>
    <col min="11523" max="11523" width="11.42578125" style="8" customWidth="1"/>
    <col min="11524" max="11524" width="11.5703125" style="8" bestFit="1" customWidth="1"/>
    <col min="11525" max="11525" width="4.7109375" style="8" customWidth="1"/>
    <col min="11526" max="11758" width="11.42578125" style="8"/>
    <col min="11759" max="11759" width="3.7109375" style="8" customWidth="1"/>
    <col min="11760" max="11760" width="11.28515625" style="8" customWidth="1"/>
    <col min="11761" max="11772" width="4.140625" style="8" customWidth="1"/>
    <col min="11773" max="11773" width="10.85546875" style="8" customWidth="1"/>
    <col min="11774" max="11774" width="4.7109375" style="8" customWidth="1"/>
    <col min="11775" max="11775" width="11.42578125" style="8"/>
    <col min="11776" max="11776" width="15" style="8" customWidth="1"/>
    <col min="11777" max="11777" width="4.7109375" style="8" customWidth="1"/>
    <col min="11778" max="11778" width="8.5703125" style="8" customWidth="1"/>
    <col min="11779" max="11779" width="11.42578125" style="8" customWidth="1"/>
    <col min="11780" max="11780" width="11.5703125" style="8" bestFit="1" customWidth="1"/>
    <col min="11781" max="11781" width="4.7109375" style="8" customWidth="1"/>
    <col min="11782" max="12014" width="11.42578125" style="8"/>
    <col min="12015" max="12015" width="3.7109375" style="8" customWidth="1"/>
    <col min="12016" max="12016" width="11.28515625" style="8" customWidth="1"/>
    <col min="12017" max="12028" width="4.140625" style="8" customWidth="1"/>
    <col min="12029" max="12029" width="10.85546875" style="8" customWidth="1"/>
    <col min="12030" max="12030" width="4.7109375" style="8" customWidth="1"/>
    <col min="12031" max="12031" width="11.42578125" style="8"/>
    <col min="12032" max="12032" width="15" style="8" customWidth="1"/>
    <col min="12033" max="12033" width="4.7109375" style="8" customWidth="1"/>
    <col min="12034" max="12034" width="8.5703125" style="8" customWidth="1"/>
    <col min="12035" max="12035" width="11.42578125" style="8" customWidth="1"/>
    <col min="12036" max="12036" width="11.5703125" style="8" bestFit="1" customWidth="1"/>
    <col min="12037" max="12037" width="4.7109375" style="8" customWidth="1"/>
    <col min="12038" max="12270" width="11.42578125" style="8"/>
    <col min="12271" max="12271" width="3.7109375" style="8" customWidth="1"/>
    <col min="12272" max="12272" width="11.28515625" style="8" customWidth="1"/>
    <col min="12273" max="12284" width="4.140625" style="8" customWidth="1"/>
    <col min="12285" max="12285" width="10.85546875" style="8" customWidth="1"/>
    <col min="12286" max="12286" width="4.7109375" style="8" customWidth="1"/>
    <col min="12287" max="12287" width="11.42578125" style="8"/>
    <col min="12288" max="12288" width="15" style="8" customWidth="1"/>
    <col min="12289" max="12289" width="4.7109375" style="8" customWidth="1"/>
    <col min="12290" max="12290" width="8.5703125" style="8" customWidth="1"/>
    <col min="12291" max="12291" width="11.42578125" style="8" customWidth="1"/>
    <col min="12292" max="12292" width="11.5703125" style="8" bestFit="1" customWidth="1"/>
    <col min="12293" max="12293" width="4.7109375" style="8" customWidth="1"/>
    <col min="12294" max="12526" width="11.42578125" style="8"/>
    <col min="12527" max="12527" width="3.7109375" style="8" customWidth="1"/>
    <col min="12528" max="12528" width="11.28515625" style="8" customWidth="1"/>
    <col min="12529" max="12540" width="4.140625" style="8" customWidth="1"/>
    <col min="12541" max="12541" width="10.85546875" style="8" customWidth="1"/>
    <col min="12542" max="12542" width="4.7109375" style="8" customWidth="1"/>
    <col min="12543" max="12543" width="11.42578125" style="8"/>
    <col min="12544" max="12544" width="15" style="8" customWidth="1"/>
    <col min="12545" max="12545" width="4.7109375" style="8" customWidth="1"/>
    <col min="12546" max="12546" width="8.5703125" style="8" customWidth="1"/>
    <col min="12547" max="12547" width="11.42578125" style="8" customWidth="1"/>
    <col min="12548" max="12548" width="11.5703125" style="8" bestFit="1" customWidth="1"/>
    <col min="12549" max="12549" width="4.7109375" style="8" customWidth="1"/>
    <col min="12550" max="12782" width="11.42578125" style="8"/>
    <col min="12783" max="12783" width="3.7109375" style="8" customWidth="1"/>
    <col min="12784" max="12784" width="11.28515625" style="8" customWidth="1"/>
    <col min="12785" max="12796" width="4.140625" style="8" customWidth="1"/>
    <col min="12797" max="12797" width="10.85546875" style="8" customWidth="1"/>
    <col min="12798" max="12798" width="4.7109375" style="8" customWidth="1"/>
    <col min="12799" max="12799" width="11.42578125" style="8"/>
    <col min="12800" max="12800" width="15" style="8" customWidth="1"/>
    <col min="12801" max="12801" width="4.7109375" style="8" customWidth="1"/>
    <col min="12802" max="12802" width="8.5703125" style="8" customWidth="1"/>
    <col min="12803" max="12803" width="11.42578125" style="8" customWidth="1"/>
    <col min="12804" max="12804" width="11.5703125" style="8" bestFit="1" customWidth="1"/>
    <col min="12805" max="12805" width="4.7109375" style="8" customWidth="1"/>
    <col min="12806" max="13038" width="11.42578125" style="8"/>
    <col min="13039" max="13039" width="3.7109375" style="8" customWidth="1"/>
    <col min="13040" max="13040" width="11.28515625" style="8" customWidth="1"/>
    <col min="13041" max="13052" width="4.140625" style="8" customWidth="1"/>
    <col min="13053" max="13053" width="10.85546875" style="8" customWidth="1"/>
    <col min="13054" max="13054" width="4.7109375" style="8" customWidth="1"/>
    <col min="13055" max="13055" width="11.42578125" style="8"/>
    <col min="13056" max="13056" width="15" style="8" customWidth="1"/>
    <col min="13057" max="13057" width="4.7109375" style="8" customWidth="1"/>
    <col min="13058" max="13058" width="8.5703125" style="8" customWidth="1"/>
    <col min="13059" max="13059" width="11.42578125" style="8" customWidth="1"/>
    <col min="13060" max="13060" width="11.5703125" style="8" bestFit="1" customWidth="1"/>
    <col min="13061" max="13061" width="4.7109375" style="8" customWidth="1"/>
    <col min="13062" max="13294" width="11.42578125" style="8"/>
    <col min="13295" max="13295" width="3.7109375" style="8" customWidth="1"/>
    <col min="13296" max="13296" width="11.28515625" style="8" customWidth="1"/>
    <col min="13297" max="13308" width="4.140625" style="8" customWidth="1"/>
    <col min="13309" max="13309" width="10.85546875" style="8" customWidth="1"/>
    <col min="13310" max="13310" width="4.7109375" style="8" customWidth="1"/>
    <col min="13311" max="13311" width="11.42578125" style="8"/>
    <col min="13312" max="13312" width="15" style="8" customWidth="1"/>
    <col min="13313" max="13313" width="4.7109375" style="8" customWidth="1"/>
    <col min="13314" max="13314" width="8.5703125" style="8" customWidth="1"/>
    <col min="13315" max="13315" width="11.42578125" style="8" customWidth="1"/>
    <col min="13316" max="13316" width="11.5703125" style="8" bestFit="1" customWidth="1"/>
    <col min="13317" max="13317" width="4.7109375" style="8" customWidth="1"/>
    <col min="13318" max="13550" width="11.42578125" style="8"/>
    <col min="13551" max="13551" width="3.7109375" style="8" customWidth="1"/>
    <col min="13552" max="13552" width="11.28515625" style="8" customWidth="1"/>
    <col min="13553" max="13564" width="4.140625" style="8" customWidth="1"/>
    <col min="13565" max="13565" width="10.85546875" style="8" customWidth="1"/>
    <col min="13566" max="13566" width="4.7109375" style="8" customWidth="1"/>
    <col min="13567" max="13567" width="11.42578125" style="8"/>
    <col min="13568" max="13568" width="15" style="8" customWidth="1"/>
    <col min="13569" max="13569" width="4.7109375" style="8" customWidth="1"/>
    <col min="13570" max="13570" width="8.5703125" style="8" customWidth="1"/>
    <col min="13571" max="13571" width="11.42578125" style="8" customWidth="1"/>
    <col min="13572" max="13572" width="11.5703125" style="8" bestFit="1" customWidth="1"/>
    <col min="13573" max="13573" width="4.7109375" style="8" customWidth="1"/>
    <col min="13574" max="13806" width="11.42578125" style="8"/>
    <col min="13807" max="13807" width="3.7109375" style="8" customWidth="1"/>
    <col min="13808" max="13808" width="11.28515625" style="8" customWidth="1"/>
    <col min="13809" max="13820" width="4.140625" style="8" customWidth="1"/>
    <col min="13821" max="13821" width="10.85546875" style="8" customWidth="1"/>
    <col min="13822" max="13822" width="4.7109375" style="8" customWidth="1"/>
    <col min="13823" max="13823" width="11.42578125" style="8"/>
    <col min="13824" max="13824" width="15" style="8" customWidth="1"/>
    <col min="13825" max="13825" width="4.7109375" style="8" customWidth="1"/>
    <col min="13826" max="13826" width="8.5703125" style="8" customWidth="1"/>
    <col min="13827" max="13827" width="11.42578125" style="8" customWidth="1"/>
    <col min="13828" max="13828" width="11.5703125" style="8" bestFit="1" customWidth="1"/>
    <col min="13829" max="13829" width="4.7109375" style="8" customWidth="1"/>
    <col min="13830" max="14062" width="11.42578125" style="8"/>
    <col min="14063" max="14063" width="3.7109375" style="8" customWidth="1"/>
    <col min="14064" max="14064" width="11.28515625" style="8" customWidth="1"/>
    <col min="14065" max="14076" width="4.140625" style="8" customWidth="1"/>
    <col min="14077" max="14077" width="10.85546875" style="8" customWidth="1"/>
    <col min="14078" max="14078" width="4.7109375" style="8" customWidth="1"/>
    <col min="14079" max="14079" width="11.42578125" style="8"/>
    <col min="14080" max="14080" width="15" style="8" customWidth="1"/>
    <col min="14081" max="14081" width="4.7109375" style="8" customWidth="1"/>
    <col min="14082" max="14082" width="8.5703125" style="8" customWidth="1"/>
    <col min="14083" max="14083" width="11.42578125" style="8" customWidth="1"/>
    <col min="14084" max="14084" width="11.5703125" style="8" bestFit="1" customWidth="1"/>
    <col min="14085" max="14085" width="4.7109375" style="8" customWidth="1"/>
    <col min="14086" max="14318" width="11.42578125" style="8"/>
    <col min="14319" max="14319" width="3.7109375" style="8" customWidth="1"/>
    <col min="14320" max="14320" width="11.28515625" style="8" customWidth="1"/>
    <col min="14321" max="14332" width="4.140625" style="8" customWidth="1"/>
    <col min="14333" max="14333" width="10.85546875" style="8" customWidth="1"/>
    <col min="14334" max="14334" width="4.7109375" style="8" customWidth="1"/>
    <col min="14335" max="14335" width="11.42578125" style="8"/>
    <col min="14336" max="14336" width="15" style="8" customWidth="1"/>
    <col min="14337" max="14337" width="4.7109375" style="8" customWidth="1"/>
    <col min="14338" max="14338" width="8.5703125" style="8" customWidth="1"/>
    <col min="14339" max="14339" width="11.42578125" style="8" customWidth="1"/>
    <col min="14340" max="14340" width="11.5703125" style="8" bestFit="1" customWidth="1"/>
    <col min="14341" max="14341" width="4.7109375" style="8" customWidth="1"/>
    <col min="14342" max="14574" width="11.42578125" style="8"/>
    <col min="14575" max="14575" width="3.7109375" style="8" customWidth="1"/>
    <col min="14576" max="14576" width="11.28515625" style="8" customWidth="1"/>
    <col min="14577" max="14588" width="4.140625" style="8" customWidth="1"/>
    <col min="14589" max="14589" width="10.85546875" style="8" customWidth="1"/>
    <col min="14590" max="14590" width="4.7109375" style="8" customWidth="1"/>
    <col min="14591" max="14591" width="11.42578125" style="8"/>
    <col min="14592" max="14592" width="15" style="8" customWidth="1"/>
    <col min="14593" max="14593" width="4.7109375" style="8" customWidth="1"/>
    <col min="14594" max="14594" width="8.5703125" style="8" customWidth="1"/>
    <col min="14595" max="14595" width="11.42578125" style="8" customWidth="1"/>
    <col min="14596" max="14596" width="11.5703125" style="8" bestFit="1" customWidth="1"/>
    <col min="14597" max="14597" width="4.7109375" style="8" customWidth="1"/>
    <col min="14598" max="14830" width="11.42578125" style="8"/>
    <col min="14831" max="14831" width="3.7109375" style="8" customWidth="1"/>
    <col min="14832" max="14832" width="11.28515625" style="8" customWidth="1"/>
    <col min="14833" max="14844" width="4.140625" style="8" customWidth="1"/>
    <col min="14845" max="14845" width="10.85546875" style="8" customWidth="1"/>
    <col min="14846" max="14846" width="4.7109375" style="8" customWidth="1"/>
    <col min="14847" max="14847" width="11.42578125" style="8"/>
    <col min="14848" max="14848" width="15" style="8" customWidth="1"/>
    <col min="14849" max="14849" width="4.7109375" style="8" customWidth="1"/>
    <col min="14850" max="14850" width="8.5703125" style="8" customWidth="1"/>
    <col min="14851" max="14851" width="11.42578125" style="8" customWidth="1"/>
    <col min="14852" max="14852" width="11.5703125" style="8" bestFit="1" customWidth="1"/>
    <col min="14853" max="14853" width="4.7109375" style="8" customWidth="1"/>
    <col min="14854" max="15086" width="11.42578125" style="8"/>
    <col min="15087" max="15087" width="3.7109375" style="8" customWidth="1"/>
    <col min="15088" max="15088" width="11.28515625" style="8" customWidth="1"/>
    <col min="15089" max="15100" width="4.140625" style="8" customWidth="1"/>
    <col min="15101" max="15101" width="10.85546875" style="8" customWidth="1"/>
    <col min="15102" max="15102" width="4.7109375" style="8" customWidth="1"/>
    <col min="15103" max="15103" width="11.42578125" style="8"/>
    <col min="15104" max="15104" width="15" style="8" customWidth="1"/>
    <col min="15105" max="15105" width="4.7109375" style="8" customWidth="1"/>
    <col min="15106" max="15106" width="8.5703125" style="8" customWidth="1"/>
    <col min="15107" max="15107" width="11.42578125" style="8" customWidth="1"/>
    <col min="15108" max="15108" width="11.5703125" style="8" bestFit="1" customWidth="1"/>
    <col min="15109" max="15109" width="4.7109375" style="8" customWidth="1"/>
    <col min="15110" max="15342" width="11.42578125" style="8"/>
    <col min="15343" max="15343" width="3.7109375" style="8" customWidth="1"/>
    <col min="15344" max="15344" width="11.28515625" style="8" customWidth="1"/>
    <col min="15345" max="15356" width="4.140625" style="8" customWidth="1"/>
    <col min="15357" max="15357" width="10.85546875" style="8" customWidth="1"/>
    <col min="15358" max="15358" width="4.7109375" style="8" customWidth="1"/>
    <col min="15359" max="15359" width="11.42578125" style="8"/>
    <col min="15360" max="15360" width="15" style="8" customWidth="1"/>
    <col min="15361" max="15361" width="4.7109375" style="8" customWidth="1"/>
    <col min="15362" max="15362" width="8.5703125" style="8" customWidth="1"/>
    <col min="15363" max="15363" width="11.42578125" style="8" customWidth="1"/>
    <col min="15364" max="15364" width="11.5703125" style="8" bestFit="1" customWidth="1"/>
    <col min="15365" max="15365" width="4.7109375" style="8" customWidth="1"/>
    <col min="15366" max="15598" width="11.42578125" style="8"/>
    <col min="15599" max="15599" width="3.7109375" style="8" customWidth="1"/>
    <col min="15600" max="15600" width="11.28515625" style="8" customWidth="1"/>
    <col min="15601" max="15612" width="4.140625" style="8" customWidth="1"/>
    <col min="15613" max="15613" width="10.85546875" style="8" customWidth="1"/>
    <col min="15614" max="15614" width="4.7109375" style="8" customWidth="1"/>
    <col min="15615" max="15615" width="11.42578125" style="8"/>
    <col min="15616" max="15616" width="15" style="8" customWidth="1"/>
    <col min="15617" max="15617" width="4.7109375" style="8" customWidth="1"/>
    <col min="15618" max="15618" width="8.5703125" style="8" customWidth="1"/>
    <col min="15619" max="15619" width="11.42578125" style="8" customWidth="1"/>
    <col min="15620" max="15620" width="11.5703125" style="8" bestFit="1" customWidth="1"/>
    <col min="15621" max="15621" width="4.7109375" style="8" customWidth="1"/>
    <col min="15622" max="15854" width="11.42578125" style="8"/>
    <col min="15855" max="15855" width="3.7109375" style="8" customWidth="1"/>
    <col min="15856" max="15856" width="11.28515625" style="8" customWidth="1"/>
    <col min="15857" max="15868" width="4.140625" style="8" customWidth="1"/>
    <col min="15869" max="15869" width="10.85546875" style="8" customWidth="1"/>
    <col min="15870" max="15870" width="4.7109375" style="8" customWidth="1"/>
    <col min="15871" max="15871" width="11.42578125" style="8"/>
    <col min="15872" max="15872" width="15" style="8" customWidth="1"/>
    <col min="15873" max="15873" width="4.7109375" style="8" customWidth="1"/>
    <col min="15874" max="15874" width="8.5703125" style="8" customWidth="1"/>
    <col min="15875" max="15875" width="11.42578125" style="8" customWidth="1"/>
    <col min="15876" max="15876" width="11.5703125" style="8" bestFit="1" customWidth="1"/>
    <col min="15877" max="15877" width="4.7109375" style="8" customWidth="1"/>
    <col min="15878" max="16110" width="11.42578125" style="8"/>
    <col min="16111" max="16111" width="3.7109375" style="8" customWidth="1"/>
    <col min="16112" max="16112" width="11.28515625" style="8" customWidth="1"/>
    <col min="16113" max="16124" width="4.140625" style="8" customWidth="1"/>
    <col min="16125" max="16125" width="10.85546875" style="8" customWidth="1"/>
    <col min="16126" max="16126" width="4.7109375" style="8" customWidth="1"/>
    <col min="16127" max="16127" width="11.42578125" style="8"/>
    <col min="16128" max="16128" width="15" style="8" customWidth="1"/>
    <col min="16129" max="16129" width="4.7109375" style="8" customWidth="1"/>
    <col min="16130" max="16130" width="8.5703125" style="8" customWidth="1"/>
    <col min="16131" max="16131" width="11.42578125" style="8" customWidth="1"/>
    <col min="16132" max="16132" width="11.5703125" style="8" bestFit="1" customWidth="1"/>
    <col min="16133" max="16133" width="4.7109375" style="8" customWidth="1"/>
    <col min="16134" max="16384" width="11.42578125" style="8"/>
  </cols>
  <sheetData>
    <row r="1" spans="2:8" ht="15.75" thickBot="1" x14ac:dyDescent="0.3">
      <c r="B1" s="7"/>
      <c r="C1" s="7"/>
      <c r="D1" s="7"/>
      <c r="E1" s="7"/>
      <c r="F1" s="7"/>
      <c r="G1" s="7"/>
    </row>
    <row r="2" spans="2:8" x14ac:dyDescent="0.25">
      <c r="B2" s="9"/>
      <c r="C2" s="607">
        <v>2017</v>
      </c>
      <c r="D2" s="608"/>
      <c r="E2" s="7"/>
      <c r="F2" s="7"/>
      <c r="G2" s="7"/>
    </row>
    <row r="3" spans="2:8" ht="15.75" thickBot="1" x14ac:dyDescent="0.3">
      <c r="B3" s="11"/>
      <c r="C3" s="609">
        <v>2018</v>
      </c>
      <c r="D3" s="610"/>
      <c r="E3" s="7"/>
      <c r="F3" s="7"/>
      <c r="G3" s="7"/>
      <c r="H3" s="7"/>
    </row>
    <row r="4" spans="2:8" x14ac:dyDescent="0.25">
      <c r="B4" s="7"/>
      <c r="C4" s="7"/>
      <c r="D4" s="7"/>
      <c r="E4" s="7"/>
      <c r="F4" s="7"/>
      <c r="G4" s="7"/>
    </row>
    <row r="5" spans="2:8" ht="75" customHeight="1" x14ac:dyDescent="0.25">
      <c r="B5" s="12" t="s">
        <v>43</v>
      </c>
      <c r="C5" s="13" t="s">
        <v>44</v>
      </c>
      <c r="D5" s="14" t="s">
        <v>45</v>
      </c>
      <c r="E5" s="14" t="s">
        <v>46</v>
      </c>
      <c r="F5" s="15" t="s">
        <v>47</v>
      </c>
      <c r="G5" s="16"/>
    </row>
    <row r="6" spans="2:8" x14ac:dyDescent="0.25">
      <c r="B6" s="17" t="s">
        <v>62</v>
      </c>
      <c r="C6" s="18">
        <v>5049.66</v>
      </c>
      <c r="D6" s="18">
        <v>17412.849999999999</v>
      </c>
      <c r="E6" s="18">
        <v>112.96</v>
      </c>
      <c r="F6" s="19">
        <v>389.52</v>
      </c>
      <c r="G6" s="18"/>
    </row>
    <row r="7" spans="2:8" x14ac:dyDescent="0.25">
      <c r="B7" s="17" t="s">
        <v>64</v>
      </c>
      <c r="C7" s="18">
        <v>6766.37</v>
      </c>
      <c r="D7" s="18">
        <v>17412.849999999999</v>
      </c>
      <c r="E7" s="18">
        <v>151.36000000000001</v>
      </c>
      <c r="F7" s="19">
        <v>389.52</v>
      </c>
      <c r="G7" s="18"/>
    </row>
    <row r="8" spans="2:8" x14ac:dyDescent="0.25">
      <c r="B8" s="17" t="s">
        <v>66</v>
      </c>
      <c r="C8" s="18">
        <v>8677.41</v>
      </c>
      <c r="D8" s="18">
        <v>17412.849999999999</v>
      </c>
      <c r="E8" s="18">
        <v>194.11</v>
      </c>
      <c r="F8" s="19">
        <v>389.52</v>
      </c>
      <c r="G8" s="18"/>
    </row>
    <row r="9" spans="2:8" x14ac:dyDescent="0.25">
      <c r="B9" s="20"/>
      <c r="C9" s="20"/>
      <c r="D9" s="20"/>
      <c r="E9" s="20"/>
      <c r="F9" s="20"/>
      <c r="G9" s="18"/>
    </row>
    <row r="10" spans="2:8" s="21" customFormat="1" ht="5.0999999999999996" customHeight="1" x14ac:dyDescent="0.25">
      <c r="C10" s="22"/>
      <c r="D10" s="22"/>
      <c r="E10" s="22"/>
      <c r="F10" s="22"/>
      <c r="G10" s="22"/>
    </row>
    <row r="11" spans="2:8" x14ac:dyDescent="0.25">
      <c r="B11" s="23" t="s">
        <v>69</v>
      </c>
      <c r="C11" s="24">
        <v>10410.52</v>
      </c>
      <c r="D11" s="24">
        <v>17412.849999999999</v>
      </c>
      <c r="E11" s="24">
        <v>232.88</v>
      </c>
      <c r="F11" s="25">
        <v>389.52</v>
      </c>
      <c r="G11" s="18"/>
    </row>
    <row r="12" spans="2:8" x14ac:dyDescent="0.25">
      <c r="B12" s="17" t="s">
        <v>71</v>
      </c>
      <c r="C12" s="18">
        <v>13968.38</v>
      </c>
      <c r="D12" s="18">
        <v>17412.849999999999</v>
      </c>
      <c r="E12" s="18">
        <v>312.47000000000003</v>
      </c>
      <c r="F12" s="19">
        <v>389.52</v>
      </c>
      <c r="G12" s="18"/>
    </row>
    <row r="13" spans="2:8" x14ac:dyDescent="0.25">
      <c r="B13" s="17" t="s">
        <v>73</v>
      </c>
      <c r="C13" s="18">
        <v>17914.900000000001</v>
      </c>
      <c r="D13" s="18">
        <v>19914.900000000001</v>
      </c>
      <c r="E13" s="18">
        <v>400.75</v>
      </c>
      <c r="F13" s="19">
        <v>446.83</v>
      </c>
      <c r="G13" s="18"/>
    </row>
    <row r="14" spans="2:8" x14ac:dyDescent="0.25">
      <c r="B14" s="20"/>
      <c r="C14" s="20"/>
      <c r="D14" s="20"/>
      <c r="E14" s="20"/>
      <c r="F14" s="20"/>
      <c r="G14" s="18"/>
    </row>
    <row r="15" spans="2:8" s="21" customFormat="1" ht="5.0999999999999996" customHeight="1" x14ac:dyDescent="0.25">
      <c r="C15" s="22"/>
      <c r="D15" s="22"/>
      <c r="E15" s="22"/>
      <c r="F15" s="7"/>
      <c r="G15" s="7"/>
    </row>
    <row r="16" spans="2:8" x14ac:dyDescent="0.25">
      <c r="B16" s="23" t="s">
        <v>75</v>
      </c>
      <c r="C16" s="24">
        <v>3726.87</v>
      </c>
      <c r="D16" s="24">
        <v>17412.849999999999</v>
      </c>
      <c r="E16" s="24">
        <v>83.37</v>
      </c>
      <c r="F16" s="25">
        <v>389.52</v>
      </c>
      <c r="G16" s="18"/>
    </row>
    <row r="17" spans="1:7" x14ac:dyDescent="0.25">
      <c r="B17" s="17" t="s">
        <v>77</v>
      </c>
      <c r="C17" s="18">
        <v>4975.1000000000004</v>
      </c>
      <c r="D17" s="18">
        <v>17412.849999999999</v>
      </c>
      <c r="E17" s="18">
        <v>111.29</v>
      </c>
      <c r="F17" s="19">
        <v>389.52</v>
      </c>
      <c r="G17" s="18"/>
    </row>
    <row r="18" spans="1:7" x14ac:dyDescent="0.25">
      <c r="B18" s="17" t="s">
        <v>79</v>
      </c>
      <c r="C18" s="18">
        <v>7973.42</v>
      </c>
      <c r="D18" s="18">
        <v>17412.849999999999</v>
      </c>
      <c r="E18" s="18">
        <v>178.36</v>
      </c>
      <c r="F18" s="19">
        <v>389.52</v>
      </c>
      <c r="G18" s="18"/>
    </row>
    <row r="19" spans="1:7" x14ac:dyDescent="0.25">
      <c r="B19" s="20"/>
      <c r="C19" s="20"/>
      <c r="D19" s="20"/>
      <c r="E19" s="20"/>
      <c r="F19" s="20"/>
      <c r="G19" s="18"/>
    </row>
    <row r="20" spans="1:7" ht="5.0999999999999996" customHeight="1" x14ac:dyDescent="0.25">
      <c r="C20" s="22"/>
      <c r="D20" s="22"/>
      <c r="E20" s="22"/>
      <c r="F20" s="7"/>
      <c r="G20" s="7"/>
    </row>
    <row r="21" spans="1:7" x14ac:dyDescent="0.25">
      <c r="B21" s="7"/>
      <c r="C21" s="7"/>
      <c r="D21" s="7"/>
      <c r="E21" s="7"/>
      <c r="F21" s="7"/>
      <c r="G21" s="18"/>
    </row>
    <row r="22" spans="1:7" x14ac:dyDescent="0.25">
      <c r="B22" s="7"/>
      <c r="C22" s="7"/>
      <c r="D22" s="7"/>
      <c r="E22" s="7"/>
      <c r="F22" s="7"/>
      <c r="G22" s="7"/>
    </row>
    <row r="23" spans="1:7" ht="22.5" customHeight="1" x14ac:dyDescent="0.25">
      <c r="A23" s="27"/>
      <c r="B23" s="29"/>
      <c r="C23" s="29"/>
      <c r="D23" s="35"/>
      <c r="E23" s="35"/>
      <c r="F23" s="33"/>
      <c r="G23" s="29"/>
    </row>
    <row r="24" spans="1:7" ht="22.5" customHeight="1" x14ac:dyDescent="0.25">
      <c r="A24" s="27"/>
      <c r="B24" s="29"/>
      <c r="C24" s="29"/>
      <c r="D24" s="30"/>
      <c r="E24" s="34"/>
      <c r="F24" s="606"/>
      <c r="G24" s="606"/>
    </row>
    <row r="25" spans="1:7" ht="22.5" customHeight="1" x14ac:dyDescent="0.25">
      <c r="A25" s="27"/>
      <c r="B25" s="29"/>
      <c r="C25" s="29"/>
      <c r="D25" s="30"/>
      <c r="E25" s="34"/>
      <c r="F25" s="606"/>
      <c r="G25" s="606"/>
    </row>
    <row r="26" spans="1:7" ht="22.5" customHeight="1" x14ac:dyDescent="0.25">
      <c r="A26" s="27"/>
      <c r="B26" s="29"/>
      <c r="C26" s="29"/>
      <c r="D26" s="606"/>
      <c r="E26" s="606"/>
      <c r="F26" s="606"/>
      <c r="G26" s="606"/>
    </row>
    <row r="27" spans="1:7" ht="22.5" customHeight="1" x14ac:dyDescent="0.25">
      <c r="A27" s="27"/>
      <c r="B27" s="29"/>
      <c r="C27" s="29"/>
      <c r="D27" s="29"/>
      <c r="E27" s="29"/>
      <c r="F27" s="29"/>
      <c r="G27" s="29"/>
    </row>
    <row r="28" spans="1:7" ht="22.5" customHeight="1" x14ac:dyDescent="0.25">
      <c r="A28" s="27"/>
      <c r="B28" s="29"/>
      <c r="C28" s="29"/>
      <c r="D28" s="32"/>
      <c r="E28" s="32"/>
      <c r="F28" s="29"/>
      <c r="G28" s="29"/>
    </row>
    <row r="29" spans="1:7" ht="22.5" customHeight="1" x14ac:dyDescent="0.25">
      <c r="A29" s="27"/>
      <c r="B29" s="29"/>
      <c r="C29" s="29"/>
      <c r="D29" s="29"/>
      <c r="E29" s="29"/>
      <c r="F29" s="29"/>
      <c r="G29" s="29"/>
    </row>
    <row r="30" spans="1:7" ht="22.5" customHeight="1" x14ac:dyDescent="0.25">
      <c r="A30" s="27"/>
      <c r="B30" s="29"/>
      <c r="C30" s="29"/>
      <c r="D30" s="29"/>
      <c r="E30" s="29"/>
      <c r="F30" s="29"/>
      <c r="G30" s="31"/>
    </row>
    <row r="31" spans="1:7" x14ac:dyDescent="0.25">
      <c r="B31" s="7"/>
      <c r="C31" s="7"/>
      <c r="D31" s="7"/>
      <c r="E31" s="7"/>
      <c r="F31" s="7"/>
      <c r="G31" s="7"/>
    </row>
    <row r="32" spans="1:7" x14ac:dyDescent="0.25">
      <c r="B32" s="7"/>
      <c r="C32" s="7"/>
      <c r="D32" s="7"/>
      <c r="E32" s="7"/>
      <c r="F32" s="7"/>
      <c r="G32" s="7"/>
    </row>
    <row r="33" spans="2:7" x14ac:dyDescent="0.25">
      <c r="B33" s="7"/>
      <c r="C33" s="7"/>
      <c r="D33" s="7"/>
      <c r="E33" s="7"/>
      <c r="F33" s="7"/>
      <c r="G33" s="7"/>
    </row>
    <row r="34" spans="2:7" x14ac:dyDescent="0.25">
      <c r="B34" s="7"/>
      <c r="C34" s="7"/>
      <c r="D34" s="7"/>
      <c r="E34" s="7"/>
      <c r="F34" s="7"/>
      <c r="G34" s="7"/>
    </row>
    <row r="35" spans="2:7" ht="20.100000000000001" customHeight="1" x14ac:dyDescent="0.25">
      <c r="B35" s="7"/>
      <c r="C35" s="7"/>
      <c r="D35" s="7"/>
      <c r="E35" s="7"/>
      <c r="F35" s="7"/>
      <c r="G35" s="7"/>
    </row>
    <row r="36" spans="2:7" ht="20.100000000000001" customHeight="1" x14ac:dyDescent="0.25">
      <c r="B36" s="7"/>
      <c r="C36" s="7"/>
      <c r="D36" s="7"/>
      <c r="E36" s="7"/>
      <c r="F36" s="7"/>
      <c r="G36" s="7"/>
    </row>
    <row r="37" spans="2:7" ht="20.100000000000001" customHeight="1" x14ac:dyDescent="0.25">
      <c r="B37" s="7"/>
      <c r="C37" s="7"/>
      <c r="D37" s="7"/>
      <c r="E37" s="7"/>
      <c r="F37" s="7"/>
      <c r="G37" s="7"/>
    </row>
    <row r="38" spans="2:7" ht="20.100000000000001" customHeight="1" x14ac:dyDescent="0.25">
      <c r="B38" s="7"/>
      <c r="C38" s="7"/>
      <c r="D38" s="7"/>
      <c r="E38" s="7"/>
      <c r="F38" s="7"/>
      <c r="G38" s="7"/>
    </row>
  </sheetData>
  <mergeCells count="5">
    <mergeCell ref="C2:D2"/>
    <mergeCell ref="C3:D3"/>
    <mergeCell ref="F24:G24"/>
    <mergeCell ref="F25:G25"/>
    <mergeCell ref="D26:G26"/>
  </mergeCells>
  <pageMargins left="0.51181102362204722" right="0.51181102362204722" top="0.59055118110236227" bottom="0.59055118110236227" header="0.31496062992125984" footer="0.31496062992125984"/>
  <pageSetup paperSize="9" scale="72" orientation="landscape" verticalDpi="4294967293" r:id="rId1"/>
  <headerFooter>
    <oddFooter>&amp;C&amp;Z&amp;F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3" sqref="C3:D3"/>
    </sheetView>
  </sheetViews>
  <sheetFormatPr baseColWidth="10" defaultRowHeight="15" x14ac:dyDescent="0.25"/>
  <cols>
    <col min="1" max="1" width="4" style="8" customWidth="1"/>
    <col min="2" max="6" width="11.42578125" style="8"/>
    <col min="7" max="7" width="3.7109375" style="8" customWidth="1"/>
    <col min="8" max="238" width="11.42578125" style="8"/>
    <col min="239" max="239" width="3.7109375" style="8" customWidth="1"/>
    <col min="240" max="240" width="11.28515625" style="8" customWidth="1"/>
    <col min="241" max="252" width="4.140625" style="8" customWidth="1"/>
    <col min="253" max="253" width="10.85546875" style="8" customWidth="1"/>
    <col min="254" max="254" width="4.7109375" style="8" customWidth="1"/>
    <col min="255" max="255" width="11.42578125" style="8"/>
    <col min="256" max="256" width="15" style="8" customWidth="1"/>
    <col min="257" max="257" width="4.7109375" style="8" customWidth="1"/>
    <col min="258" max="258" width="8.5703125" style="8" customWidth="1"/>
    <col min="259" max="259" width="11.42578125" style="8" customWidth="1"/>
    <col min="260" max="260" width="11.5703125" style="8" bestFit="1" customWidth="1"/>
    <col min="261" max="261" width="4.7109375" style="8" customWidth="1"/>
    <col min="262" max="494" width="11.42578125" style="8"/>
    <col min="495" max="495" width="3.7109375" style="8" customWidth="1"/>
    <col min="496" max="496" width="11.28515625" style="8" customWidth="1"/>
    <col min="497" max="508" width="4.140625" style="8" customWidth="1"/>
    <col min="509" max="509" width="10.85546875" style="8" customWidth="1"/>
    <col min="510" max="510" width="4.7109375" style="8" customWidth="1"/>
    <col min="511" max="511" width="11.42578125" style="8"/>
    <col min="512" max="512" width="15" style="8" customWidth="1"/>
    <col min="513" max="513" width="4.7109375" style="8" customWidth="1"/>
    <col min="514" max="514" width="8.5703125" style="8" customWidth="1"/>
    <col min="515" max="515" width="11.42578125" style="8" customWidth="1"/>
    <col min="516" max="516" width="11.5703125" style="8" bestFit="1" customWidth="1"/>
    <col min="517" max="517" width="4.7109375" style="8" customWidth="1"/>
    <col min="518" max="750" width="11.42578125" style="8"/>
    <col min="751" max="751" width="3.7109375" style="8" customWidth="1"/>
    <col min="752" max="752" width="11.28515625" style="8" customWidth="1"/>
    <col min="753" max="764" width="4.140625" style="8" customWidth="1"/>
    <col min="765" max="765" width="10.85546875" style="8" customWidth="1"/>
    <col min="766" max="766" width="4.7109375" style="8" customWidth="1"/>
    <col min="767" max="767" width="11.42578125" style="8"/>
    <col min="768" max="768" width="15" style="8" customWidth="1"/>
    <col min="769" max="769" width="4.7109375" style="8" customWidth="1"/>
    <col min="770" max="770" width="8.5703125" style="8" customWidth="1"/>
    <col min="771" max="771" width="11.42578125" style="8" customWidth="1"/>
    <col min="772" max="772" width="11.5703125" style="8" bestFit="1" customWidth="1"/>
    <col min="773" max="773" width="4.7109375" style="8" customWidth="1"/>
    <col min="774" max="1006" width="11.42578125" style="8"/>
    <col min="1007" max="1007" width="3.7109375" style="8" customWidth="1"/>
    <col min="1008" max="1008" width="11.28515625" style="8" customWidth="1"/>
    <col min="1009" max="1020" width="4.140625" style="8" customWidth="1"/>
    <col min="1021" max="1021" width="10.85546875" style="8" customWidth="1"/>
    <col min="1022" max="1022" width="4.7109375" style="8" customWidth="1"/>
    <col min="1023" max="1023" width="11.42578125" style="8"/>
    <col min="1024" max="1024" width="15" style="8" customWidth="1"/>
    <col min="1025" max="1025" width="4.7109375" style="8" customWidth="1"/>
    <col min="1026" max="1026" width="8.5703125" style="8" customWidth="1"/>
    <col min="1027" max="1027" width="11.42578125" style="8" customWidth="1"/>
    <col min="1028" max="1028" width="11.5703125" style="8" bestFit="1" customWidth="1"/>
    <col min="1029" max="1029" width="4.7109375" style="8" customWidth="1"/>
    <col min="1030" max="1262" width="11.42578125" style="8"/>
    <col min="1263" max="1263" width="3.7109375" style="8" customWidth="1"/>
    <col min="1264" max="1264" width="11.28515625" style="8" customWidth="1"/>
    <col min="1265" max="1276" width="4.140625" style="8" customWidth="1"/>
    <col min="1277" max="1277" width="10.85546875" style="8" customWidth="1"/>
    <col min="1278" max="1278" width="4.7109375" style="8" customWidth="1"/>
    <col min="1279" max="1279" width="11.42578125" style="8"/>
    <col min="1280" max="1280" width="15" style="8" customWidth="1"/>
    <col min="1281" max="1281" width="4.7109375" style="8" customWidth="1"/>
    <col min="1282" max="1282" width="8.5703125" style="8" customWidth="1"/>
    <col min="1283" max="1283" width="11.42578125" style="8" customWidth="1"/>
    <col min="1284" max="1284" width="11.5703125" style="8" bestFit="1" customWidth="1"/>
    <col min="1285" max="1285" width="4.7109375" style="8" customWidth="1"/>
    <col min="1286" max="1518" width="11.42578125" style="8"/>
    <col min="1519" max="1519" width="3.7109375" style="8" customWidth="1"/>
    <col min="1520" max="1520" width="11.28515625" style="8" customWidth="1"/>
    <col min="1521" max="1532" width="4.140625" style="8" customWidth="1"/>
    <col min="1533" max="1533" width="10.85546875" style="8" customWidth="1"/>
    <col min="1534" max="1534" width="4.7109375" style="8" customWidth="1"/>
    <col min="1535" max="1535" width="11.42578125" style="8"/>
    <col min="1536" max="1536" width="15" style="8" customWidth="1"/>
    <col min="1537" max="1537" width="4.7109375" style="8" customWidth="1"/>
    <col min="1538" max="1538" width="8.5703125" style="8" customWidth="1"/>
    <col min="1539" max="1539" width="11.42578125" style="8" customWidth="1"/>
    <col min="1540" max="1540" width="11.5703125" style="8" bestFit="1" customWidth="1"/>
    <col min="1541" max="1541" width="4.7109375" style="8" customWidth="1"/>
    <col min="1542" max="1774" width="11.42578125" style="8"/>
    <col min="1775" max="1775" width="3.7109375" style="8" customWidth="1"/>
    <col min="1776" max="1776" width="11.28515625" style="8" customWidth="1"/>
    <col min="1777" max="1788" width="4.140625" style="8" customWidth="1"/>
    <col min="1789" max="1789" width="10.85546875" style="8" customWidth="1"/>
    <col min="1790" max="1790" width="4.7109375" style="8" customWidth="1"/>
    <col min="1791" max="1791" width="11.42578125" style="8"/>
    <col min="1792" max="1792" width="15" style="8" customWidth="1"/>
    <col min="1793" max="1793" width="4.7109375" style="8" customWidth="1"/>
    <col min="1794" max="1794" width="8.5703125" style="8" customWidth="1"/>
    <col min="1795" max="1795" width="11.42578125" style="8" customWidth="1"/>
    <col min="1796" max="1796" width="11.5703125" style="8" bestFit="1" customWidth="1"/>
    <col min="1797" max="1797" width="4.7109375" style="8" customWidth="1"/>
    <col min="1798" max="2030" width="11.42578125" style="8"/>
    <col min="2031" max="2031" width="3.7109375" style="8" customWidth="1"/>
    <col min="2032" max="2032" width="11.28515625" style="8" customWidth="1"/>
    <col min="2033" max="2044" width="4.140625" style="8" customWidth="1"/>
    <col min="2045" max="2045" width="10.85546875" style="8" customWidth="1"/>
    <col min="2046" max="2046" width="4.7109375" style="8" customWidth="1"/>
    <col min="2047" max="2047" width="11.42578125" style="8"/>
    <col min="2048" max="2048" width="15" style="8" customWidth="1"/>
    <col min="2049" max="2049" width="4.7109375" style="8" customWidth="1"/>
    <col min="2050" max="2050" width="8.5703125" style="8" customWidth="1"/>
    <col min="2051" max="2051" width="11.42578125" style="8" customWidth="1"/>
    <col min="2052" max="2052" width="11.5703125" style="8" bestFit="1" customWidth="1"/>
    <col min="2053" max="2053" width="4.7109375" style="8" customWidth="1"/>
    <col min="2054" max="2286" width="11.42578125" style="8"/>
    <col min="2287" max="2287" width="3.7109375" style="8" customWidth="1"/>
    <col min="2288" max="2288" width="11.28515625" style="8" customWidth="1"/>
    <col min="2289" max="2300" width="4.140625" style="8" customWidth="1"/>
    <col min="2301" max="2301" width="10.85546875" style="8" customWidth="1"/>
    <col min="2302" max="2302" width="4.7109375" style="8" customWidth="1"/>
    <col min="2303" max="2303" width="11.42578125" style="8"/>
    <col min="2304" max="2304" width="15" style="8" customWidth="1"/>
    <col min="2305" max="2305" width="4.7109375" style="8" customWidth="1"/>
    <col min="2306" max="2306" width="8.5703125" style="8" customWidth="1"/>
    <col min="2307" max="2307" width="11.42578125" style="8" customWidth="1"/>
    <col min="2308" max="2308" width="11.5703125" style="8" bestFit="1" customWidth="1"/>
    <col min="2309" max="2309" width="4.7109375" style="8" customWidth="1"/>
    <col min="2310" max="2542" width="11.42578125" style="8"/>
    <col min="2543" max="2543" width="3.7109375" style="8" customWidth="1"/>
    <col min="2544" max="2544" width="11.28515625" style="8" customWidth="1"/>
    <col min="2545" max="2556" width="4.140625" style="8" customWidth="1"/>
    <col min="2557" max="2557" width="10.85546875" style="8" customWidth="1"/>
    <col min="2558" max="2558" width="4.7109375" style="8" customWidth="1"/>
    <col min="2559" max="2559" width="11.42578125" style="8"/>
    <col min="2560" max="2560" width="15" style="8" customWidth="1"/>
    <col min="2561" max="2561" width="4.7109375" style="8" customWidth="1"/>
    <col min="2562" max="2562" width="8.5703125" style="8" customWidth="1"/>
    <col min="2563" max="2563" width="11.42578125" style="8" customWidth="1"/>
    <col min="2564" max="2564" width="11.5703125" style="8" bestFit="1" customWidth="1"/>
    <col min="2565" max="2565" width="4.7109375" style="8" customWidth="1"/>
    <col min="2566" max="2798" width="11.42578125" style="8"/>
    <col min="2799" max="2799" width="3.7109375" style="8" customWidth="1"/>
    <col min="2800" max="2800" width="11.28515625" style="8" customWidth="1"/>
    <col min="2801" max="2812" width="4.140625" style="8" customWidth="1"/>
    <col min="2813" max="2813" width="10.85546875" style="8" customWidth="1"/>
    <col min="2814" max="2814" width="4.7109375" style="8" customWidth="1"/>
    <col min="2815" max="2815" width="11.42578125" style="8"/>
    <col min="2816" max="2816" width="15" style="8" customWidth="1"/>
    <col min="2817" max="2817" width="4.7109375" style="8" customWidth="1"/>
    <col min="2818" max="2818" width="8.5703125" style="8" customWidth="1"/>
    <col min="2819" max="2819" width="11.42578125" style="8" customWidth="1"/>
    <col min="2820" max="2820" width="11.5703125" style="8" bestFit="1" customWidth="1"/>
    <col min="2821" max="2821" width="4.7109375" style="8" customWidth="1"/>
    <col min="2822" max="3054" width="11.42578125" style="8"/>
    <col min="3055" max="3055" width="3.7109375" style="8" customWidth="1"/>
    <col min="3056" max="3056" width="11.28515625" style="8" customWidth="1"/>
    <col min="3057" max="3068" width="4.140625" style="8" customWidth="1"/>
    <col min="3069" max="3069" width="10.85546875" style="8" customWidth="1"/>
    <col min="3070" max="3070" width="4.7109375" style="8" customWidth="1"/>
    <col min="3071" max="3071" width="11.42578125" style="8"/>
    <col min="3072" max="3072" width="15" style="8" customWidth="1"/>
    <col min="3073" max="3073" width="4.7109375" style="8" customWidth="1"/>
    <col min="3074" max="3074" width="8.5703125" style="8" customWidth="1"/>
    <col min="3075" max="3075" width="11.42578125" style="8" customWidth="1"/>
    <col min="3076" max="3076" width="11.5703125" style="8" bestFit="1" customWidth="1"/>
    <col min="3077" max="3077" width="4.7109375" style="8" customWidth="1"/>
    <col min="3078" max="3310" width="11.42578125" style="8"/>
    <col min="3311" max="3311" width="3.7109375" style="8" customWidth="1"/>
    <col min="3312" max="3312" width="11.28515625" style="8" customWidth="1"/>
    <col min="3313" max="3324" width="4.140625" style="8" customWidth="1"/>
    <col min="3325" max="3325" width="10.85546875" style="8" customWidth="1"/>
    <col min="3326" max="3326" width="4.7109375" style="8" customWidth="1"/>
    <col min="3327" max="3327" width="11.42578125" style="8"/>
    <col min="3328" max="3328" width="15" style="8" customWidth="1"/>
    <col min="3329" max="3329" width="4.7109375" style="8" customWidth="1"/>
    <col min="3330" max="3330" width="8.5703125" style="8" customWidth="1"/>
    <col min="3331" max="3331" width="11.42578125" style="8" customWidth="1"/>
    <col min="3332" max="3332" width="11.5703125" style="8" bestFit="1" customWidth="1"/>
    <col min="3333" max="3333" width="4.7109375" style="8" customWidth="1"/>
    <col min="3334" max="3566" width="11.42578125" style="8"/>
    <col min="3567" max="3567" width="3.7109375" style="8" customWidth="1"/>
    <col min="3568" max="3568" width="11.28515625" style="8" customWidth="1"/>
    <col min="3569" max="3580" width="4.140625" style="8" customWidth="1"/>
    <col min="3581" max="3581" width="10.85546875" style="8" customWidth="1"/>
    <col min="3582" max="3582" width="4.7109375" style="8" customWidth="1"/>
    <col min="3583" max="3583" width="11.42578125" style="8"/>
    <col min="3584" max="3584" width="15" style="8" customWidth="1"/>
    <col min="3585" max="3585" width="4.7109375" style="8" customWidth="1"/>
    <col min="3586" max="3586" width="8.5703125" style="8" customWidth="1"/>
    <col min="3587" max="3587" width="11.42578125" style="8" customWidth="1"/>
    <col min="3588" max="3588" width="11.5703125" style="8" bestFit="1" customWidth="1"/>
    <col min="3589" max="3589" width="4.7109375" style="8" customWidth="1"/>
    <col min="3590" max="3822" width="11.42578125" style="8"/>
    <col min="3823" max="3823" width="3.7109375" style="8" customWidth="1"/>
    <col min="3824" max="3824" width="11.28515625" style="8" customWidth="1"/>
    <col min="3825" max="3836" width="4.140625" style="8" customWidth="1"/>
    <col min="3837" max="3837" width="10.85546875" style="8" customWidth="1"/>
    <col min="3838" max="3838" width="4.7109375" style="8" customWidth="1"/>
    <col min="3839" max="3839" width="11.42578125" style="8"/>
    <col min="3840" max="3840" width="15" style="8" customWidth="1"/>
    <col min="3841" max="3841" width="4.7109375" style="8" customWidth="1"/>
    <col min="3842" max="3842" width="8.5703125" style="8" customWidth="1"/>
    <col min="3843" max="3843" width="11.42578125" style="8" customWidth="1"/>
    <col min="3844" max="3844" width="11.5703125" style="8" bestFit="1" customWidth="1"/>
    <col min="3845" max="3845" width="4.7109375" style="8" customWidth="1"/>
    <col min="3846" max="4078" width="11.42578125" style="8"/>
    <col min="4079" max="4079" width="3.7109375" style="8" customWidth="1"/>
    <col min="4080" max="4080" width="11.28515625" style="8" customWidth="1"/>
    <col min="4081" max="4092" width="4.140625" style="8" customWidth="1"/>
    <col min="4093" max="4093" width="10.85546875" style="8" customWidth="1"/>
    <col min="4094" max="4094" width="4.7109375" style="8" customWidth="1"/>
    <col min="4095" max="4095" width="11.42578125" style="8"/>
    <col min="4096" max="4096" width="15" style="8" customWidth="1"/>
    <col min="4097" max="4097" width="4.7109375" style="8" customWidth="1"/>
    <col min="4098" max="4098" width="8.5703125" style="8" customWidth="1"/>
    <col min="4099" max="4099" width="11.42578125" style="8" customWidth="1"/>
    <col min="4100" max="4100" width="11.5703125" style="8" bestFit="1" customWidth="1"/>
    <col min="4101" max="4101" width="4.7109375" style="8" customWidth="1"/>
    <col min="4102" max="4334" width="11.42578125" style="8"/>
    <col min="4335" max="4335" width="3.7109375" style="8" customWidth="1"/>
    <col min="4336" max="4336" width="11.28515625" style="8" customWidth="1"/>
    <col min="4337" max="4348" width="4.140625" style="8" customWidth="1"/>
    <col min="4349" max="4349" width="10.85546875" style="8" customWidth="1"/>
    <col min="4350" max="4350" width="4.7109375" style="8" customWidth="1"/>
    <col min="4351" max="4351" width="11.42578125" style="8"/>
    <col min="4352" max="4352" width="15" style="8" customWidth="1"/>
    <col min="4353" max="4353" width="4.7109375" style="8" customWidth="1"/>
    <col min="4354" max="4354" width="8.5703125" style="8" customWidth="1"/>
    <col min="4355" max="4355" width="11.42578125" style="8" customWidth="1"/>
    <col min="4356" max="4356" width="11.5703125" style="8" bestFit="1" customWidth="1"/>
    <col min="4357" max="4357" width="4.7109375" style="8" customWidth="1"/>
    <col min="4358" max="4590" width="11.42578125" style="8"/>
    <col min="4591" max="4591" width="3.7109375" style="8" customWidth="1"/>
    <col min="4592" max="4592" width="11.28515625" style="8" customWidth="1"/>
    <col min="4593" max="4604" width="4.140625" style="8" customWidth="1"/>
    <col min="4605" max="4605" width="10.85546875" style="8" customWidth="1"/>
    <col min="4606" max="4606" width="4.7109375" style="8" customWidth="1"/>
    <col min="4607" max="4607" width="11.42578125" style="8"/>
    <col min="4608" max="4608" width="15" style="8" customWidth="1"/>
    <col min="4609" max="4609" width="4.7109375" style="8" customWidth="1"/>
    <col min="4610" max="4610" width="8.5703125" style="8" customWidth="1"/>
    <col min="4611" max="4611" width="11.42578125" style="8" customWidth="1"/>
    <col min="4612" max="4612" width="11.5703125" style="8" bestFit="1" customWidth="1"/>
    <col min="4613" max="4613" width="4.7109375" style="8" customWidth="1"/>
    <col min="4614" max="4846" width="11.42578125" style="8"/>
    <col min="4847" max="4847" width="3.7109375" style="8" customWidth="1"/>
    <col min="4848" max="4848" width="11.28515625" style="8" customWidth="1"/>
    <col min="4849" max="4860" width="4.140625" style="8" customWidth="1"/>
    <col min="4861" max="4861" width="10.85546875" style="8" customWidth="1"/>
    <col min="4862" max="4862" width="4.7109375" style="8" customWidth="1"/>
    <col min="4863" max="4863" width="11.42578125" style="8"/>
    <col min="4864" max="4864" width="15" style="8" customWidth="1"/>
    <col min="4865" max="4865" width="4.7109375" style="8" customWidth="1"/>
    <col min="4866" max="4866" width="8.5703125" style="8" customWidth="1"/>
    <col min="4867" max="4867" width="11.42578125" style="8" customWidth="1"/>
    <col min="4868" max="4868" width="11.5703125" style="8" bestFit="1" customWidth="1"/>
    <col min="4869" max="4869" width="4.7109375" style="8" customWidth="1"/>
    <col min="4870" max="5102" width="11.42578125" style="8"/>
    <col min="5103" max="5103" width="3.7109375" style="8" customWidth="1"/>
    <col min="5104" max="5104" width="11.28515625" style="8" customWidth="1"/>
    <col min="5105" max="5116" width="4.140625" style="8" customWidth="1"/>
    <col min="5117" max="5117" width="10.85546875" style="8" customWidth="1"/>
    <col min="5118" max="5118" width="4.7109375" style="8" customWidth="1"/>
    <col min="5119" max="5119" width="11.42578125" style="8"/>
    <col min="5120" max="5120" width="15" style="8" customWidth="1"/>
    <col min="5121" max="5121" width="4.7109375" style="8" customWidth="1"/>
    <col min="5122" max="5122" width="8.5703125" style="8" customWidth="1"/>
    <col min="5123" max="5123" width="11.42578125" style="8" customWidth="1"/>
    <col min="5124" max="5124" width="11.5703125" style="8" bestFit="1" customWidth="1"/>
    <col min="5125" max="5125" width="4.7109375" style="8" customWidth="1"/>
    <col min="5126" max="5358" width="11.42578125" style="8"/>
    <col min="5359" max="5359" width="3.7109375" style="8" customWidth="1"/>
    <col min="5360" max="5360" width="11.28515625" style="8" customWidth="1"/>
    <col min="5361" max="5372" width="4.140625" style="8" customWidth="1"/>
    <col min="5373" max="5373" width="10.85546875" style="8" customWidth="1"/>
    <col min="5374" max="5374" width="4.7109375" style="8" customWidth="1"/>
    <col min="5375" max="5375" width="11.42578125" style="8"/>
    <col min="5376" max="5376" width="15" style="8" customWidth="1"/>
    <col min="5377" max="5377" width="4.7109375" style="8" customWidth="1"/>
    <col min="5378" max="5378" width="8.5703125" style="8" customWidth="1"/>
    <col min="5379" max="5379" width="11.42578125" style="8" customWidth="1"/>
    <col min="5380" max="5380" width="11.5703125" style="8" bestFit="1" customWidth="1"/>
    <col min="5381" max="5381" width="4.7109375" style="8" customWidth="1"/>
    <col min="5382" max="5614" width="11.42578125" style="8"/>
    <col min="5615" max="5615" width="3.7109375" style="8" customWidth="1"/>
    <col min="5616" max="5616" width="11.28515625" style="8" customWidth="1"/>
    <col min="5617" max="5628" width="4.140625" style="8" customWidth="1"/>
    <col min="5629" max="5629" width="10.85546875" style="8" customWidth="1"/>
    <col min="5630" max="5630" width="4.7109375" style="8" customWidth="1"/>
    <col min="5631" max="5631" width="11.42578125" style="8"/>
    <col min="5632" max="5632" width="15" style="8" customWidth="1"/>
    <col min="5633" max="5633" width="4.7109375" style="8" customWidth="1"/>
    <col min="5634" max="5634" width="8.5703125" style="8" customWidth="1"/>
    <col min="5635" max="5635" width="11.42578125" style="8" customWidth="1"/>
    <col min="5636" max="5636" width="11.5703125" style="8" bestFit="1" customWidth="1"/>
    <col min="5637" max="5637" width="4.7109375" style="8" customWidth="1"/>
    <col min="5638" max="5870" width="11.42578125" style="8"/>
    <col min="5871" max="5871" width="3.7109375" style="8" customWidth="1"/>
    <col min="5872" max="5872" width="11.28515625" style="8" customWidth="1"/>
    <col min="5873" max="5884" width="4.140625" style="8" customWidth="1"/>
    <col min="5885" max="5885" width="10.85546875" style="8" customWidth="1"/>
    <col min="5886" max="5886" width="4.7109375" style="8" customWidth="1"/>
    <col min="5887" max="5887" width="11.42578125" style="8"/>
    <col min="5888" max="5888" width="15" style="8" customWidth="1"/>
    <col min="5889" max="5889" width="4.7109375" style="8" customWidth="1"/>
    <col min="5890" max="5890" width="8.5703125" style="8" customWidth="1"/>
    <col min="5891" max="5891" width="11.42578125" style="8" customWidth="1"/>
    <col min="5892" max="5892" width="11.5703125" style="8" bestFit="1" customWidth="1"/>
    <col min="5893" max="5893" width="4.7109375" style="8" customWidth="1"/>
    <col min="5894" max="6126" width="11.42578125" style="8"/>
    <col min="6127" max="6127" width="3.7109375" style="8" customWidth="1"/>
    <col min="6128" max="6128" width="11.28515625" style="8" customWidth="1"/>
    <col min="6129" max="6140" width="4.140625" style="8" customWidth="1"/>
    <col min="6141" max="6141" width="10.85546875" style="8" customWidth="1"/>
    <col min="6142" max="6142" width="4.7109375" style="8" customWidth="1"/>
    <col min="6143" max="6143" width="11.42578125" style="8"/>
    <col min="6144" max="6144" width="15" style="8" customWidth="1"/>
    <col min="6145" max="6145" width="4.7109375" style="8" customWidth="1"/>
    <col min="6146" max="6146" width="8.5703125" style="8" customWidth="1"/>
    <col min="6147" max="6147" width="11.42578125" style="8" customWidth="1"/>
    <col min="6148" max="6148" width="11.5703125" style="8" bestFit="1" customWidth="1"/>
    <col min="6149" max="6149" width="4.7109375" style="8" customWidth="1"/>
    <col min="6150" max="6382" width="11.42578125" style="8"/>
    <col min="6383" max="6383" width="3.7109375" style="8" customWidth="1"/>
    <col min="6384" max="6384" width="11.28515625" style="8" customWidth="1"/>
    <col min="6385" max="6396" width="4.140625" style="8" customWidth="1"/>
    <col min="6397" max="6397" width="10.85546875" style="8" customWidth="1"/>
    <col min="6398" max="6398" width="4.7109375" style="8" customWidth="1"/>
    <col min="6399" max="6399" width="11.42578125" style="8"/>
    <col min="6400" max="6400" width="15" style="8" customWidth="1"/>
    <col min="6401" max="6401" width="4.7109375" style="8" customWidth="1"/>
    <col min="6402" max="6402" width="8.5703125" style="8" customWidth="1"/>
    <col min="6403" max="6403" width="11.42578125" style="8" customWidth="1"/>
    <col min="6404" max="6404" width="11.5703125" style="8" bestFit="1" customWidth="1"/>
    <col min="6405" max="6405" width="4.7109375" style="8" customWidth="1"/>
    <col min="6406" max="6638" width="11.42578125" style="8"/>
    <col min="6639" max="6639" width="3.7109375" style="8" customWidth="1"/>
    <col min="6640" max="6640" width="11.28515625" style="8" customWidth="1"/>
    <col min="6641" max="6652" width="4.140625" style="8" customWidth="1"/>
    <col min="6653" max="6653" width="10.85546875" style="8" customWidth="1"/>
    <col min="6654" max="6654" width="4.7109375" style="8" customWidth="1"/>
    <col min="6655" max="6655" width="11.42578125" style="8"/>
    <col min="6656" max="6656" width="15" style="8" customWidth="1"/>
    <col min="6657" max="6657" width="4.7109375" style="8" customWidth="1"/>
    <col min="6658" max="6658" width="8.5703125" style="8" customWidth="1"/>
    <col min="6659" max="6659" width="11.42578125" style="8" customWidth="1"/>
    <col min="6660" max="6660" width="11.5703125" style="8" bestFit="1" customWidth="1"/>
    <col min="6661" max="6661" width="4.7109375" style="8" customWidth="1"/>
    <col min="6662" max="6894" width="11.42578125" style="8"/>
    <col min="6895" max="6895" width="3.7109375" style="8" customWidth="1"/>
    <col min="6896" max="6896" width="11.28515625" style="8" customWidth="1"/>
    <col min="6897" max="6908" width="4.140625" style="8" customWidth="1"/>
    <col min="6909" max="6909" width="10.85546875" style="8" customWidth="1"/>
    <col min="6910" max="6910" width="4.7109375" style="8" customWidth="1"/>
    <col min="6911" max="6911" width="11.42578125" style="8"/>
    <col min="6912" max="6912" width="15" style="8" customWidth="1"/>
    <col min="6913" max="6913" width="4.7109375" style="8" customWidth="1"/>
    <col min="6914" max="6914" width="8.5703125" style="8" customWidth="1"/>
    <col min="6915" max="6915" width="11.42578125" style="8" customWidth="1"/>
    <col min="6916" max="6916" width="11.5703125" style="8" bestFit="1" customWidth="1"/>
    <col min="6917" max="6917" width="4.7109375" style="8" customWidth="1"/>
    <col min="6918" max="7150" width="11.42578125" style="8"/>
    <col min="7151" max="7151" width="3.7109375" style="8" customWidth="1"/>
    <col min="7152" max="7152" width="11.28515625" style="8" customWidth="1"/>
    <col min="7153" max="7164" width="4.140625" style="8" customWidth="1"/>
    <col min="7165" max="7165" width="10.85546875" style="8" customWidth="1"/>
    <col min="7166" max="7166" width="4.7109375" style="8" customWidth="1"/>
    <col min="7167" max="7167" width="11.42578125" style="8"/>
    <col min="7168" max="7168" width="15" style="8" customWidth="1"/>
    <col min="7169" max="7169" width="4.7109375" style="8" customWidth="1"/>
    <col min="7170" max="7170" width="8.5703125" style="8" customWidth="1"/>
    <col min="7171" max="7171" width="11.42578125" style="8" customWidth="1"/>
    <col min="7172" max="7172" width="11.5703125" style="8" bestFit="1" customWidth="1"/>
    <col min="7173" max="7173" width="4.7109375" style="8" customWidth="1"/>
    <col min="7174" max="7406" width="11.42578125" style="8"/>
    <col min="7407" max="7407" width="3.7109375" style="8" customWidth="1"/>
    <col min="7408" max="7408" width="11.28515625" style="8" customWidth="1"/>
    <col min="7409" max="7420" width="4.140625" style="8" customWidth="1"/>
    <col min="7421" max="7421" width="10.85546875" style="8" customWidth="1"/>
    <col min="7422" max="7422" width="4.7109375" style="8" customWidth="1"/>
    <col min="7423" max="7423" width="11.42578125" style="8"/>
    <col min="7424" max="7424" width="15" style="8" customWidth="1"/>
    <col min="7425" max="7425" width="4.7109375" style="8" customWidth="1"/>
    <col min="7426" max="7426" width="8.5703125" style="8" customWidth="1"/>
    <col min="7427" max="7427" width="11.42578125" style="8" customWidth="1"/>
    <col min="7428" max="7428" width="11.5703125" style="8" bestFit="1" customWidth="1"/>
    <col min="7429" max="7429" width="4.7109375" style="8" customWidth="1"/>
    <col min="7430" max="7662" width="11.42578125" style="8"/>
    <col min="7663" max="7663" width="3.7109375" style="8" customWidth="1"/>
    <col min="7664" max="7664" width="11.28515625" style="8" customWidth="1"/>
    <col min="7665" max="7676" width="4.140625" style="8" customWidth="1"/>
    <col min="7677" max="7677" width="10.85546875" style="8" customWidth="1"/>
    <col min="7678" max="7678" width="4.7109375" style="8" customWidth="1"/>
    <col min="7679" max="7679" width="11.42578125" style="8"/>
    <col min="7680" max="7680" width="15" style="8" customWidth="1"/>
    <col min="7681" max="7681" width="4.7109375" style="8" customWidth="1"/>
    <col min="7682" max="7682" width="8.5703125" style="8" customWidth="1"/>
    <col min="7683" max="7683" width="11.42578125" style="8" customWidth="1"/>
    <col min="7684" max="7684" width="11.5703125" style="8" bestFit="1" customWidth="1"/>
    <col min="7685" max="7685" width="4.7109375" style="8" customWidth="1"/>
    <col min="7686" max="7918" width="11.42578125" style="8"/>
    <col min="7919" max="7919" width="3.7109375" style="8" customWidth="1"/>
    <col min="7920" max="7920" width="11.28515625" style="8" customWidth="1"/>
    <col min="7921" max="7932" width="4.140625" style="8" customWidth="1"/>
    <col min="7933" max="7933" width="10.85546875" style="8" customWidth="1"/>
    <col min="7934" max="7934" width="4.7109375" style="8" customWidth="1"/>
    <col min="7935" max="7935" width="11.42578125" style="8"/>
    <col min="7936" max="7936" width="15" style="8" customWidth="1"/>
    <col min="7937" max="7937" width="4.7109375" style="8" customWidth="1"/>
    <col min="7938" max="7938" width="8.5703125" style="8" customWidth="1"/>
    <col min="7939" max="7939" width="11.42578125" style="8" customWidth="1"/>
    <col min="7940" max="7940" width="11.5703125" style="8" bestFit="1" customWidth="1"/>
    <col min="7941" max="7941" width="4.7109375" style="8" customWidth="1"/>
    <col min="7942" max="8174" width="11.42578125" style="8"/>
    <col min="8175" max="8175" width="3.7109375" style="8" customWidth="1"/>
    <col min="8176" max="8176" width="11.28515625" style="8" customWidth="1"/>
    <col min="8177" max="8188" width="4.140625" style="8" customWidth="1"/>
    <col min="8189" max="8189" width="10.85546875" style="8" customWidth="1"/>
    <col min="8190" max="8190" width="4.7109375" style="8" customWidth="1"/>
    <col min="8191" max="8191" width="11.42578125" style="8"/>
    <col min="8192" max="8192" width="15" style="8" customWidth="1"/>
    <col min="8193" max="8193" width="4.7109375" style="8" customWidth="1"/>
    <col min="8194" max="8194" width="8.5703125" style="8" customWidth="1"/>
    <col min="8195" max="8195" width="11.42578125" style="8" customWidth="1"/>
    <col min="8196" max="8196" width="11.5703125" style="8" bestFit="1" customWidth="1"/>
    <col min="8197" max="8197" width="4.7109375" style="8" customWidth="1"/>
    <col min="8198" max="8430" width="11.42578125" style="8"/>
    <col min="8431" max="8431" width="3.7109375" style="8" customWidth="1"/>
    <col min="8432" max="8432" width="11.28515625" style="8" customWidth="1"/>
    <col min="8433" max="8444" width="4.140625" style="8" customWidth="1"/>
    <col min="8445" max="8445" width="10.85546875" style="8" customWidth="1"/>
    <col min="8446" max="8446" width="4.7109375" style="8" customWidth="1"/>
    <col min="8447" max="8447" width="11.42578125" style="8"/>
    <col min="8448" max="8448" width="15" style="8" customWidth="1"/>
    <col min="8449" max="8449" width="4.7109375" style="8" customWidth="1"/>
    <col min="8450" max="8450" width="8.5703125" style="8" customWidth="1"/>
    <col min="8451" max="8451" width="11.42578125" style="8" customWidth="1"/>
    <col min="8452" max="8452" width="11.5703125" style="8" bestFit="1" customWidth="1"/>
    <col min="8453" max="8453" width="4.7109375" style="8" customWidth="1"/>
    <col min="8454" max="8686" width="11.42578125" style="8"/>
    <col min="8687" max="8687" width="3.7109375" style="8" customWidth="1"/>
    <col min="8688" max="8688" width="11.28515625" style="8" customWidth="1"/>
    <col min="8689" max="8700" width="4.140625" style="8" customWidth="1"/>
    <col min="8701" max="8701" width="10.85546875" style="8" customWidth="1"/>
    <col min="8702" max="8702" width="4.7109375" style="8" customWidth="1"/>
    <col min="8703" max="8703" width="11.42578125" style="8"/>
    <col min="8704" max="8704" width="15" style="8" customWidth="1"/>
    <col min="8705" max="8705" width="4.7109375" style="8" customWidth="1"/>
    <col min="8706" max="8706" width="8.5703125" style="8" customWidth="1"/>
    <col min="8707" max="8707" width="11.42578125" style="8" customWidth="1"/>
    <col min="8708" max="8708" width="11.5703125" style="8" bestFit="1" customWidth="1"/>
    <col min="8709" max="8709" width="4.7109375" style="8" customWidth="1"/>
    <col min="8710" max="8942" width="11.42578125" style="8"/>
    <col min="8943" max="8943" width="3.7109375" style="8" customWidth="1"/>
    <col min="8944" max="8944" width="11.28515625" style="8" customWidth="1"/>
    <col min="8945" max="8956" width="4.140625" style="8" customWidth="1"/>
    <col min="8957" max="8957" width="10.85546875" style="8" customWidth="1"/>
    <col min="8958" max="8958" width="4.7109375" style="8" customWidth="1"/>
    <col min="8959" max="8959" width="11.42578125" style="8"/>
    <col min="8960" max="8960" width="15" style="8" customWidth="1"/>
    <col min="8961" max="8961" width="4.7109375" style="8" customWidth="1"/>
    <col min="8962" max="8962" width="8.5703125" style="8" customWidth="1"/>
    <col min="8963" max="8963" width="11.42578125" style="8" customWidth="1"/>
    <col min="8964" max="8964" width="11.5703125" style="8" bestFit="1" customWidth="1"/>
    <col min="8965" max="8965" width="4.7109375" style="8" customWidth="1"/>
    <col min="8966" max="9198" width="11.42578125" style="8"/>
    <col min="9199" max="9199" width="3.7109375" style="8" customWidth="1"/>
    <col min="9200" max="9200" width="11.28515625" style="8" customWidth="1"/>
    <col min="9201" max="9212" width="4.140625" style="8" customWidth="1"/>
    <col min="9213" max="9213" width="10.85546875" style="8" customWidth="1"/>
    <col min="9214" max="9214" width="4.7109375" style="8" customWidth="1"/>
    <col min="9215" max="9215" width="11.42578125" style="8"/>
    <col min="9216" max="9216" width="15" style="8" customWidth="1"/>
    <col min="9217" max="9217" width="4.7109375" style="8" customWidth="1"/>
    <col min="9218" max="9218" width="8.5703125" style="8" customWidth="1"/>
    <col min="9219" max="9219" width="11.42578125" style="8" customWidth="1"/>
    <col min="9220" max="9220" width="11.5703125" style="8" bestFit="1" customWidth="1"/>
    <col min="9221" max="9221" width="4.7109375" style="8" customWidth="1"/>
    <col min="9222" max="9454" width="11.42578125" style="8"/>
    <col min="9455" max="9455" width="3.7109375" style="8" customWidth="1"/>
    <col min="9456" max="9456" width="11.28515625" style="8" customWidth="1"/>
    <col min="9457" max="9468" width="4.140625" style="8" customWidth="1"/>
    <col min="9469" max="9469" width="10.85546875" style="8" customWidth="1"/>
    <col min="9470" max="9470" width="4.7109375" style="8" customWidth="1"/>
    <col min="9471" max="9471" width="11.42578125" style="8"/>
    <col min="9472" max="9472" width="15" style="8" customWidth="1"/>
    <col min="9473" max="9473" width="4.7109375" style="8" customWidth="1"/>
    <col min="9474" max="9474" width="8.5703125" style="8" customWidth="1"/>
    <col min="9475" max="9475" width="11.42578125" style="8" customWidth="1"/>
    <col min="9476" max="9476" width="11.5703125" style="8" bestFit="1" customWidth="1"/>
    <col min="9477" max="9477" width="4.7109375" style="8" customWidth="1"/>
    <col min="9478" max="9710" width="11.42578125" style="8"/>
    <col min="9711" max="9711" width="3.7109375" style="8" customWidth="1"/>
    <col min="9712" max="9712" width="11.28515625" style="8" customWidth="1"/>
    <col min="9713" max="9724" width="4.140625" style="8" customWidth="1"/>
    <col min="9725" max="9725" width="10.85546875" style="8" customWidth="1"/>
    <col min="9726" max="9726" width="4.7109375" style="8" customWidth="1"/>
    <col min="9727" max="9727" width="11.42578125" style="8"/>
    <col min="9728" max="9728" width="15" style="8" customWidth="1"/>
    <col min="9729" max="9729" width="4.7109375" style="8" customWidth="1"/>
    <col min="9730" max="9730" width="8.5703125" style="8" customWidth="1"/>
    <col min="9731" max="9731" width="11.42578125" style="8" customWidth="1"/>
    <col min="9732" max="9732" width="11.5703125" style="8" bestFit="1" customWidth="1"/>
    <col min="9733" max="9733" width="4.7109375" style="8" customWidth="1"/>
    <col min="9734" max="9966" width="11.42578125" style="8"/>
    <col min="9967" max="9967" width="3.7109375" style="8" customWidth="1"/>
    <col min="9968" max="9968" width="11.28515625" style="8" customWidth="1"/>
    <col min="9969" max="9980" width="4.140625" style="8" customWidth="1"/>
    <col min="9981" max="9981" width="10.85546875" style="8" customWidth="1"/>
    <col min="9982" max="9982" width="4.7109375" style="8" customWidth="1"/>
    <col min="9983" max="9983" width="11.42578125" style="8"/>
    <col min="9984" max="9984" width="15" style="8" customWidth="1"/>
    <col min="9985" max="9985" width="4.7109375" style="8" customWidth="1"/>
    <col min="9986" max="9986" width="8.5703125" style="8" customWidth="1"/>
    <col min="9987" max="9987" width="11.42578125" style="8" customWidth="1"/>
    <col min="9988" max="9988" width="11.5703125" style="8" bestFit="1" customWidth="1"/>
    <col min="9989" max="9989" width="4.7109375" style="8" customWidth="1"/>
    <col min="9990" max="10222" width="11.42578125" style="8"/>
    <col min="10223" max="10223" width="3.7109375" style="8" customWidth="1"/>
    <col min="10224" max="10224" width="11.28515625" style="8" customWidth="1"/>
    <col min="10225" max="10236" width="4.140625" style="8" customWidth="1"/>
    <col min="10237" max="10237" width="10.85546875" style="8" customWidth="1"/>
    <col min="10238" max="10238" width="4.7109375" style="8" customWidth="1"/>
    <col min="10239" max="10239" width="11.42578125" style="8"/>
    <col min="10240" max="10240" width="15" style="8" customWidth="1"/>
    <col min="10241" max="10241" width="4.7109375" style="8" customWidth="1"/>
    <col min="10242" max="10242" width="8.5703125" style="8" customWidth="1"/>
    <col min="10243" max="10243" width="11.42578125" style="8" customWidth="1"/>
    <col min="10244" max="10244" width="11.5703125" style="8" bestFit="1" customWidth="1"/>
    <col min="10245" max="10245" width="4.7109375" style="8" customWidth="1"/>
    <col min="10246" max="10478" width="11.42578125" style="8"/>
    <col min="10479" max="10479" width="3.7109375" style="8" customWidth="1"/>
    <col min="10480" max="10480" width="11.28515625" style="8" customWidth="1"/>
    <col min="10481" max="10492" width="4.140625" style="8" customWidth="1"/>
    <col min="10493" max="10493" width="10.85546875" style="8" customWidth="1"/>
    <col min="10494" max="10494" width="4.7109375" style="8" customWidth="1"/>
    <col min="10495" max="10495" width="11.42578125" style="8"/>
    <col min="10496" max="10496" width="15" style="8" customWidth="1"/>
    <col min="10497" max="10497" width="4.7109375" style="8" customWidth="1"/>
    <col min="10498" max="10498" width="8.5703125" style="8" customWidth="1"/>
    <col min="10499" max="10499" width="11.42578125" style="8" customWidth="1"/>
    <col min="10500" max="10500" width="11.5703125" style="8" bestFit="1" customWidth="1"/>
    <col min="10501" max="10501" width="4.7109375" style="8" customWidth="1"/>
    <col min="10502" max="10734" width="11.42578125" style="8"/>
    <col min="10735" max="10735" width="3.7109375" style="8" customWidth="1"/>
    <col min="10736" max="10736" width="11.28515625" style="8" customWidth="1"/>
    <col min="10737" max="10748" width="4.140625" style="8" customWidth="1"/>
    <col min="10749" max="10749" width="10.85546875" style="8" customWidth="1"/>
    <col min="10750" max="10750" width="4.7109375" style="8" customWidth="1"/>
    <col min="10751" max="10751" width="11.42578125" style="8"/>
    <col min="10752" max="10752" width="15" style="8" customWidth="1"/>
    <col min="10753" max="10753" width="4.7109375" style="8" customWidth="1"/>
    <col min="10754" max="10754" width="8.5703125" style="8" customWidth="1"/>
    <col min="10755" max="10755" width="11.42578125" style="8" customWidth="1"/>
    <col min="10756" max="10756" width="11.5703125" style="8" bestFit="1" customWidth="1"/>
    <col min="10757" max="10757" width="4.7109375" style="8" customWidth="1"/>
    <col min="10758" max="10990" width="11.42578125" style="8"/>
    <col min="10991" max="10991" width="3.7109375" style="8" customWidth="1"/>
    <col min="10992" max="10992" width="11.28515625" style="8" customWidth="1"/>
    <col min="10993" max="11004" width="4.140625" style="8" customWidth="1"/>
    <col min="11005" max="11005" width="10.85546875" style="8" customWidth="1"/>
    <col min="11006" max="11006" width="4.7109375" style="8" customWidth="1"/>
    <col min="11007" max="11007" width="11.42578125" style="8"/>
    <col min="11008" max="11008" width="15" style="8" customWidth="1"/>
    <col min="11009" max="11009" width="4.7109375" style="8" customWidth="1"/>
    <col min="11010" max="11010" width="8.5703125" style="8" customWidth="1"/>
    <col min="11011" max="11011" width="11.42578125" style="8" customWidth="1"/>
    <col min="11012" max="11012" width="11.5703125" style="8" bestFit="1" customWidth="1"/>
    <col min="11013" max="11013" width="4.7109375" style="8" customWidth="1"/>
    <col min="11014" max="11246" width="11.42578125" style="8"/>
    <col min="11247" max="11247" width="3.7109375" style="8" customWidth="1"/>
    <col min="11248" max="11248" width="11.28515625" style="8" customWidth="1"/>
    <col min="11249" max="11260" width="4.140625" style="8" customWidth="1"/>
    <col min="11261" max="11261" width="10.85546875" style="8" customWidth="1"/>
    <col min="11262" max="11262" width="4.7109375" style="8" customWidth="1"/>
    <col min="11263" max="11263" width="11.42578125" style="8"/>
    <col min="11264" max="11264" width="15" style="8" customWidth="1"/>
    <col min="11265" max="11265" width="4.7109375" style="8" customWidth="1"/>
    <col min="11266" max="11266" width="8.5703125" style="8" customWidth="1"/>
    <col min="11267" max="11267" width="11.42578125" style="8" customWidth="1"/>
    <col min="11268" max="11268" width="11.5703125" style="8" bestFit="1" customWidth="1"/>
    <col min="11269" max="11269" width="4.7109375" style="8" customWidth="1"/>
    <col min="11270" max="11502" width="11.42578125" style="8"/>
    <col min="11503" max="11503" width="3.7109375" style="8" customWidth="1"/>
    <col min="11504" max="11504" width="11.28515625" style="8" customWidth="1"/>
    <col min="11505" max="11516" width="4.140625" style="8" customWidth="1"/>
    <col min="11517" max="11517" width="10.85546875" style="8" customWidth="1"/>
    <col min="11518" max="11518" width="4.7109375" style="8" customWidth="1"/>
    <col min="11519" max="11519" width="11.42578125" style="8"/>
    <col min="11520" max="11520" width="15" style="8" customWidth="1"/>
    <col min="11521" max="11521" width="4.7109375" style="8" customWidth="1"/>
    <col min="11522" max="11522" width="8.5703125" style="8" customWidth="1"/>
    <col min="11523" max="11523" width="11.42578125" style="8" customWidth="1"/>
    <col min="11524" max="11524" width="11.5703125" style="8" bestFit="1" customWidth="1"/>
    <col min="11525" max="11525" width="4.7109375" style="8" customWidth="1"/>
    <col min="11526" max="11758" width="11.42578125" style="8"/>
    <col min="11759" max="11759" width="3.7109375" style="8" customWidth="1"/>
    <col min="11760" max="11760" width="11.28515625" style="8" customWidth="1"/>
    <col min="11761" max="11772" width="4.140625" style="8" customWidth="1"/>
    <col min="11773" max="11773" width="10.85546875" style="8" customWidth="1"/>
    <col min="11774" max="11774" width="4.7109375" style="8" customWidth="1"/>
    <col min="11775" max="11775" width="11.42578125" style="8"/>
    <col min="11776" max="11776" width="15" style="8" customWidth="1"/>
    <col min="11777" max="11777" width="4.7109375" style="8" customWidth="1"/>
    <col min="11778" max="11778" width="8.5703125" style="8" customWidth="1"/>
    <col min="11779" max="11779" width="11.42578125" style="8" customWidth="1"/>
    <col min="11780" max="11780" width="11.5703125" style="8" bestFit="1" customWidth="1"/>
    <col min="11781" max="11781" width="4.7109375" style="8" customWidth="1"/>
    <col min="11782" max="12014" width="11.42578125" style="8"/>
    <col min="12015" max="12015" width="3.7109375" style="8" customWidth="1"/>
    <col min="12016" max="12016" width="11.28515625" style="8" customWidth="1"/>
    <col min="12017" max="12028" width="4.140625" style="8" customWidth="1"/>
    <col min="12029" max="12029" width="10.85546875" style="8" customWidth="1"/>
    <col min="12030" max="12030" width="4.7109375" style="8" customWidth="1"/>
    <col min="12031" max="12031" width="11.42578125" style="8"/>
    <col min="12032" max="12032" width="15" style="8" customWidth="1"/>
    <col min="12033" max="12033" width="4.7109375" style="8" customWidth="1"/>
    <col min="12034" max="12034" width="8.5703125" style="8" customWidth="1"/>
    <col min="12035" max="12035" width="11.42578125" style="8" customWidth="1"/>
    <col min="12036" max="12036" width="11.5703125" style="8" bestFit="1" customWidth="1"/>
    <col min="12037" max="12037" width="4.7109375" style="8" customWidth="1"/>
    <col min="12038" max="12270" width="11.42578125" style="8"/>
    <col min="12271" max="12271" width="3.7109375" style="8" customWidth="1"/>
    <col min="12272" max="12272" width="11.28515625" style="8" customWidth="1"/>
    <col min="12273" max="12284" width="4.140625" style="8" customWidth="1"/>
    <col min="12285" max="12285" width="10.85546875" style="8" customWidth="1"/>
    <col min="12286" max="12286" width="4.7109375" style="8" customWidth="1"/>
    <col min="12287" max="12287" width="11.42578125" style="8"/>
    <col min="12288" max="12288" width="15" style="8" customWidth="1"/>
    <col min="12289" max="12289" width="4.7109375" style="8" customWidth="1"/>
    <col min="12290" max="12290" width="8.5703125" style="8" customWidth="1"/>
    <col min="12291" max="12291" width="11.42578125" style="8" customWidth="1"/>
    <col min="12292" max="12292" width="11.5703125" style="8" bestFit="1" customWidth="1"/>
    <col min="12293" max="12293" width="4.7109375" style="8" customWidth="1"/>
    <col min="12294" max="12526" width="11.42578125" style="8"/>
    <col min="12527" max="12527" width="3.7109375" style="8" customWidth="1"/>
    <col min="12528" max="12528" width="11.28515625" style="8" customWidth="1"/>
    <col min="12529" max="12540" width="4.140625" style="8" customWidth="1"/>
    <col min="12541" max="12541" width="10.85546875" style="8" customWidth="1"/>
    <col min="12542" max="12542" width="4.7109375" style="8" customWidth="1"/>
    <col min="12543" max="12543" width="11.42578125" style="8"/>
    <col min="12544" max="12544" width="15" style="8" customWidth="1"/>
    <col min="12545" max="12545" width="4.7109375" style="8" customWidth="1"/>
    <col min="12546" max="12546" width="8.5703125" style="8" customWidth="1"/>
    <col min="12547" max="12547" width="11.42578125" style="8" customWidth="1"/>
    <col min="12548" max="12548" width="11.5703125" style="8" bestFit="1" customWidth="1"/>
    <col min="12549" max="12549" width="4.7109375" style="8" customWidth="1"/>
    <col min="12550" max="12782" width="11.42578125" style="8"/>
    <col min="12783" max="12783" width="3.7109375" style="8" customWidth="1"/>
    <col min="12784" max="12784" width="11.28515625" style="8" customWidth="1"/>
    <col min="12785" max="12796" width="4.140625" style="8" customWidth="1"/>
    <col min="12797" max="12797" width="10.85546875" style="8" customWidth="1"/>
    <col min="12798" max="12798" width="4.7109375" style="8" customWidth="1"/>
    <col min="12799" max="12799" width="11.42578125" style="8"/>
    <col min="12800" max="12800" width="15" style="8" customWidth="1"/>
    <col min="12801" max="12801" width="4.7109375" style="8" customWidth="1"/>
    <col min="12802" max="12802" width="8.5703125" style="8" customWidth="1"/>
    <col min="12803" max="12803" width="11.42578125" style="8" customWidth="1"/>
    <col min="12804" max="12804" width="11.5703125" style="8" bestFit="1" customWidth="1"/>
    <col min="12805" max="12805" width="4.7109375" style="8" customWidth="1"/>
    <col min="12806" max="13038" width="11.42578125" style="8"/>
    <col min="13039" max="13039" width="3.7109375" style="8" customWidth="1"/>
    <col min="13040" max="13040" width="11.28515625" style="8" customWidth="1"/>
    <col min="13041" max="13052" width="4.140625" style="8" customWidth="1"/>
    <col min="13053" max="13053" width="10.85546875" style="8" customWidth="1"/>
    <col min="13054" max="13054" width="4.7109375" style="8" customWidth="1"/>
    <col min="13055" max="13055" width="11.42578125" style="8"/>
    <col min="13056" max="13056" width="15" style="8" customWidth="1"/>
    <col min="13057" max="13057" width="4.7109375" style="8" customWidth="1"/>
    <col min="13058" max="13058" width="8.5703125" style="8" customWidth="1"/>
    <col min="13059" max="13059" width="11.42578125" style="8" customWidth="1"/>
    <col min="13060" max="13060" width="11.5703125" style="8" bestFit="1" customWidth="1"/>
    <col min="13061" max="13061" width="4.7109375" style="8" customWidth="1"/>
    <col min="13062" max="13294" width="11.42578125" style="8"/>
    <col min="13295" max="13295" width="3.7109375" style="8" customWidth="1"/>
    <col min="13296" max="13296" width="11.28515625" style="8" customWidth="1"/>
    <col min="13297" max="13308" width="4.140625" style="8" customWidth="1"/>
    <col min="13309" max="13309" width="10.85546875" style="8" customWidth="1"/>
    <col min="13310" max="13310" width="4.7109375" style="8" customWidth="1"/>
    <col min="13311" max="13311" width="11.42578125" style="8"/>
    <col min="13312" max="13312" width="15" style="8" customWidth="1"/>
    <col min="13313" max="13313" width="4.7109375" style="8" customWidth="1"/>
    <col min="13314" max="13314" width="8.5703125" style="8" customWidth="1"/>
    <col min="13315" max="13315" width="11.42578125" style="8" customWidth="1"/>
    <col min="13316" max="13316" width="11.5703125" style="8" bestFit="1" customWidth="1"/>
    <col min="13317" max="13317" width="4.7109375" style="8" customWidth="1"/>
    <col min="13318" max="13550" width="11.42578125" style="8"/>
    <col min="13551" max="13551" width="3.7109375" style="8" customWidth="1"/>
    <col min="13552" max="13552" width="11.28515625" style="8" customWidth="1"/>
    <col min="13553" max="13564" width="4.140625" style="8" customWidth="1"/>
    <col min="13565" max="13565" width="10.85546875" style="8" customWidth="1"/>
    <col min="13566" max="13566" width="4.7109375" style="8" customWidth="1"/>
    <col min="13567" max="13567" width="11.42578125" style="8"/>
    <col min="13568" max="13568" width="15" style="8" customWidth="1"/>
    <col min="13569" max="13569" width="4.7109375" style="8" customWidth="1"/>
    <col min="13570" max="13570" width="8.5703125" style="8" customWidth="1"/>
    <col min="13571" max="13571" width="11.42578125" style="8" customWidth="1"/>
    <col min="13572" max="13572" width="11.5703125" style="8" bestFit="1" customWidth="1"/>
    <col min="13573" max="13573" width="4.7109375" style="8" customWidth="1"/>
    <col min="13574" max="13806" width="11.42578125" style="8"/>
    <col min="13807" max="13807" width="3.7109375" style="8" customWidth="1"/>
    <col min="13808" max="13808" width="11.28515625" style="8" customWidth="1"/>
    <col min="13809" max="13820" width="4.140625" style="8" customWidth="1"/>
    <col min="13821" max="13821" width="10.85546875" style="8" customWidth="1"/>
    <col min="13822" max="13822" width="4.7109375" style="8" customWidth="1"/>
    <col min="13823" max="13823" width="11.42578125" style="8"/>
    <col min="13824" max="13824" width="15" style="8" customWidth="1"/>
    <col min="13825" max="13825" width="4.7109375" style="8" customWidth="1"/>
    <col min="13826" max="13826" width="8.5703125" style="8" customWidth="1"/>
    <col min="13827" max="13827" width="11.42578125" style="8" customWidth="1"/>
    <col min="13828" max="13828" width="11.5703125" style="8" bestFit="1" customWidth="1"/>
    <col min="13829" max="13829" width="4.7109375" style="8" customWidth="1"/>
    <col min="13830" max="14062" width="11.42578125" style="8"/>
    <col min="14063" max="14063" width="3.7109375" style="8" customWidth="1"/>
    <col min="14064" max="14064" width="11.28515625" style="8" customWidth="1"/>
    <col min="14065" max="14076" width="4.140625" style="8" customWidth="1"/>
    <col min="14077" max="14077" width="10.85546875" style="8" customWidth="1"/>
    <col min="14078" max="14078" width="4.7109375" style="8" customWidth="1"/>
    <col min="14079" max="14079" width="11.42578125" style="8"/>
    <col min="14080" max="14080" width="15" style="8" customWidth="1"/>
    <col min="14081" max="14081" width="4.7109375" style="8" customWidth="1"/>
    <col min="14082" max="14082" width="8.5703125" style="8" customWidth="1"/>
    <col min="14083" max="14083" width="11.42578125" style="8" customWidth="1"/>
    <col min="14084" max="14084" width="11.5703125" style="8" bestFit="1" customWidth="1"/>
    <col min="14085" max="14085" width="4.7109375" style="8" customWidth="1"/>
    <col min="14086" max="14318" width="11.42578125" style="8"/>
    <col min="14319" max="14319" width="3.7109375" style="8" customWidth="1"/>
    <col min="14320" max="14320" width="11.28515625" style="8" customWidth="1"/>
    <col min="14321" max="14332" width="4.140625" style="8" customWidth="1"/>
    <col min="14333" max="14333" width="10.85546875" style="8" customWidth="1"/>
    <col min="14334" max="14334" width="4.7109375" style="8" customWidth="1"/>
    <col min="14335" max="14335" width="11.42578125" style="8"/>
    <col min="14336" max="14336" width="15" style="8" customWidth="1"/>
    <col min="14337" max="14337" width="4.7109375" style="8" customWidth="1"/>
    <col min="14338" max="14338" width="8.5703125" style="8" customWidth="1"/>
    <col min="14339" max="14339" width="11.42578125" style="8" customWidth="1"/>
    <col min="14340" max="14340" width="11.5703125" style="8" bestFit="1" customWidth="1"/>
    <col min="14341" max="14341" width="4.7109375" style="8" customWidth="1"/>
    <col min="14342" max="14574" width="11.42578125" style="8"/>
    <col min="14575" max="14575" width="3.7109375" style="8" customWidth="1"/>
    <col min="14576" max="14576" width="11.28515625" style="8" customWidth="1"/>
    <col min="14577" max="14588" width="4.140625" style="8" customWidth="1"/>
    <col min="14589" max="14589" width="10.85546875" style="8" customWidth="1"/>
    <col min="14590" max="14590" width="4.7109375" style="8" customWidth="1"/>
    <col min="14591" max="14591" width="11.42578125" style="8"/>
    <col min="14592" max="14592" width="15" style="8" customWidth="1"/>
    <col min="14593" max="14593" width="4.7109375" style="8" customWidth="1"/>
    <col min="14594" max="14594" width="8.5703125" style="8" customWidth="1"/>
    <col min="14595" max="14595" width="11.42578125" style="8" customWidth="1"/>
    <col min="14596" max="14596" width="11.5703125" style="8" bestFit="1" customWidth="1"/>
    <col min="14597" max="14597" width="4.7109375" style="8" customWidth="1"/>
    <col min="14598" max="14830" width="11.42578125" style="8"/>
    <col min="14831" max="14831" width="3.7109375" style="8" customWidth="1"/>
    <col min="14832" max="14832" width="11.28515625" style="8" customWidth="1"/>
    <col min="14833" max="14844" width="4.140625" style="8" customWidth="1"/>
    <col min="14845" max="14845" width="10.85546875" style="8" customWidth="1"/>
    <col min="14846" max="14846" width="4.7109375" style="8" customWidth="1"/>
    <col min="14847" max="14847" width="11.42578125" style="8"/>
    <col min="14848" max="14848" width="15" style="8" customWidth="1"/>
    <col min="14849" max="14849" width="4.7109375" style="8" customWidth="1"/>
    <col min="14850" max="14850" width="8.5703125" style="8" customWidth="1"/>
    <col min="14851" max="14851" width="11.42578125" style="8" customWidth="1"/>
    <col min="14852" max="14852" width="11.5703125" style="8" bestFit="1" customWidth="1"/>
    <col min="14853" max="14853" width="4.7109375" style="8" customWidth="1"/>
    <col min="14854" max="15086" width="11.42578125" style="8"/>
    <col min="15087" max="15087" width="3.7109375" style="8" customWidth="1"/>
    <col min="15088" max="15088" width="11.28515625" style="8" customWidth="1"/>
    <col min="15089" max="15100" width="4.140625" style="8" customWidth="1"/>
    <col min="15101" max="15101" width="10.85546875" style="8" customWidth="1"/>
    <col min="15102" max="15102" width="4.7109375" style="8" customWidth="1"/>
    <col min="15103" max="15103" width="11.42578125" style="8"/>
    <col min="15104" max="15104" width="15" style="8" customWidth="1"/>
    <col min="15105" max="15105" width="4.7109375" style="8" customWidth="1"/>
    <col min="15106" max="15106" width="8.5703125" style="8" customWidth="1"/>
    <col min="15107" max="15107" width="11.42578125" style="8" customWidth="1"/>
    <col min="15108" max="15108" width="11.5703125" style="8" bestFit="1" customWidth="1"/>
    <col min="15109" max="15109" width="4.7109375" style="8" customWidth="1"/>
    <col min="15110" max="15342" width="11.42578125" style="8"/>
    <col min="15343" max="15343" width="3.7109375" style="8" customWidth="1"/>
    <col min="15344" max="15344" width="11.28515625" style="8" customWidth="1"/>
    <col min="15345" max="15356" width="4.140625" style="8" customWidth="1"/>
    <col min="15357" max="15357" width="10.85546875" style="8" customWidth="1"/>
    <col min="15358" max="15358" width="4.7109375" style="8" customWidth="1"/>
    <col min="15359" max="15359" width="11.42578125" style="8"/>
    <col min="15360" max="15360" width="15" style="8" customWidth="1"/>
    <col min="15361" max="15361" width="4.7109375" style="8" customWidth="1"/>
    <col min="15362" max="15362" width="8.5703125" style="8" customWidth="1"/>
    <col min="15363" max="15363" width="11.42578125" style="8" customWidth="1"/>
    <col min="15364" max="15364" width="11.5703125" style="8" bestFit="1" customWidth="1"/>
    <col min="15365" max="15365" width="4.7109375" style="8" customWidth="1"/>
    <col min="15366" max="15598" width="11.42578125" style="8"/>
    <col min="15599" max="15599" width="3.7109375" style="8" customWidth="1"/>
    <col min="15600" max="15600" width="11.28515625" style="8" customWidth="1"/>
    <col min="15601" max="15612" width="4.140625" style="8" customWidth="1"/>
    <col min="15613" max="15613" width="10.85546875" style="8" customWidth="1"/>
    <col min="15614" max="15614" width="4.7109375" style="8" customWidth="1"/>
    <col min="15615" max="15615" width="11.42578125" style="8"/>
    <col min="15616" max="15616" width="15" style="8" customWidth="1"/>
    <col min="15617" max="15617" width="4.7109375" style="8" customWidth="1"/>
    <col min="15618" max="15618" width="8.5703125" style="8" customWidth="1"/>
    <col min="15619" max="15619" width="11.42578125" style="8" customWidth="1"/>
    <col min="15620" max="15620" width="11.5703125" style="8" bestFit="1" customWidth="1"/>
    <col min="15621" max="15621" width="4.7109375" style="8" customWidth="1"/>
    <col min="15622" max="15854" width="11.42578125" style="8"/>
    <col min="15855" max="15855" width="3.7109375" style="8" customWidth="1"/>
    <col min="15856" max="15856" width="11.28515625" style="8" customWidth="1"/>
    <col min="15857" max="15868" width="4.140625" style="8" customWidth="1"/>
    <col min="15869" max="15869" width="10.85546875" style="8" customWidth="1"/>
    <col min="15870" max="15870" width="4.7109375" style="8" customWidth="1"/>
    <col min="15871" max="15871" width="11.42578125" style="8"/>
    <col min="15872" max="15872" width="15" style="8" customWidth="1"/>
    <col min="15873" max="15873" width="4.7109375" style="8" customWidth="1"/>
    <col min="15874" max="15874" width="8.5703125" style="8" customWidth="1"/>
    <col min="15875" max="15875" width="11.42578125" style="8" customWidth="1"/>
    <col min="15876" max="15876" width="11.5703125" style="8" bestFit="1" customWidth="1"/>
    <col min="15877" max="15877" width="4.7109375" style="8" customWidth="1"/>
    <col min="15878" max="16110" width="11.42578125" style="8"/>
    <col min="16111" max="16111" width="3.7109375" style="8" customWidth="1"/>
    <col min="16112" max="16112" width="11.28515625" style="8" customWidth="1"/>
    <col min="16113" max="16124" width="4.140625" style="8" customWidth="1"/>
    <col min="16125" max="16125" width="10.85546875" style="8" customWidth="1"/>
    <col min="16126" max="16126" width="4.7109375" style="8" customWidth="1"/>
    <col min="16127" max="16127" width="11.42578125" style="8"/>
    <col min="16128" max="16128" width="15" style="8" customWidth="1"/>
    <col min="16129" max="16129" width="4.7109375" style="8" customWidth="1"/>
    <col min="16130" max="16130" width="8.5703125" style="8" customWidth="1"/>
    <col min="16131" max="16131" width="11.42578125" style="8" customWidth="1"/>
    <col min="16132" max="16132" width="11.5703125" style="8" bestFit="1" customWidth="1"/>
    <col min="16133" max="16133" width="4.7109375" style="8" customWidth="1"/>
    <col min="16134" max="16384" width="11.42578125" style="8"/>
  </cols>
  <sheetData>
    <row r="1" spans="2:8" ht="15.75" thickBot="1" x14ac:dyDescent="0.3">
      <c r="B1" s="7"/>
      <c r="C1" s="7"/>
      <c r="D1" s="7"/>
      <c r="E1" s="7"/>
      <c r="F1" s="7"/>
      <c r="G1" s="7"/>
    </row>
    <row r="2" spans="2:8" x14ac:dyDescent="0.25">
      <c r="B2" s="9"/>
      <c r="C2" s="607">
        <v>2018</v>
      </c>
      <c r="D2" s="608"/>
      <c r="E2" s="7"/>
      <c r="F2" s="7"/>
      <c r="G2" s="7"/>
    </row>
    <row r="3" spans="2:8" ht="15.75" thickBot="1" x14ac:dyDescent="0.3">
      <c r="B3" s="11"/>
      <c r="C3" s="609">
        <v>2019</v>
      </c>
      <c r="D3" s="610"/>
      <c r="E3" s="7"/>
      <c r="F3" s="7"/>
      <c r="G3" s="7"/>
      <c r="H3" s="7"/>
    </row>
    <row r="4" spans="2:8" x14ac:dyDescent="0.25">
      <c r="B4" s="7"/>
      <c r="C4" s="7"/>
      <c r="D4" s="7"/>
      <c r="E4" s="7"/>
      <c r="F4" s="7"/>
      <c r="G4" s="7"/>
    </row>
    <row r="5" spans="2:8" ht="75" customHeight="1" x14ac:dyDescent="0.25">
      <c r="B5" s="12" t="s">
        <v>43</v>
      </c>
      <c r="C5" s="13" t="s">
        <v>44</v>
      </c>
      <c r="D5" s="14" t="s">
        <v>45</v>
      </c>
      <c r="E5" s="14" t="s">
        <v>46</v>
      </c>
      <c r="F5" s="15" t="s">
        <v>47</v>
      </c>
      <c r="G5" s="16"/>
    </row>
    <row r="6" spans="2:8" x14ac:dyDescent="0.25">
      <c r="B6" s="17" t="s">
        <v>62</v>
      </c>
      <c r="C6" s="18">
        <v>5201.1499999999996</v>
      </c>
      <c r="D6" s="18">
        <v>17935.23</v>
      </c>
      <c r="E6" s="18">
        <v>112.96</v>
      </c>
      <c r="F6" s="19">
        <v>389.52</v>
      </c>
      <c r="G6" s="18"/>
    </row>
    <row r="7" spans="2:8" x14ac:dyDescent="0.25">
      <c r="B7" s="17" t="s">
        <v>64</v>
      </c>
      <c r="C7" s="18">
        <v>6969.36</v>
      </c>
      <c r="D7" s="18">
        <v>17935.23</v>
      </c>
      <c r="E7" s="18">
        <v>151.36000000000001</v>
      </c>
      <c r="F7" s="19">
        <v>389.52</v>
      </c>
      <c r="G7" s="18"/>
    </row>
    <row r="8" spans="2:8" x14ac:dyDescent="0.25">
      <c r="B8" s="17" t="s">
        <v>66</v>
      </c>
      <c r="C8" s="18">
        <v>8937.73</v>
      </c>
      <c r="D8" s="18">
        <v>17935.23</v>
      </c>
      <c r="E8" s="18">
        <v>194.11</v>
      </c>
      <c r="F8" s="19">
        <v>389.52</v>
      </c>
      <c r="G8" s="18"/>
    </row>
    <row r="9" spans="2:8" x14ac:dyDescent="0.25">
      <c r="B9" s="20"/>
      <c r="C9" s="20"/>
      <c r="D9" s="20"/>
      <c r="E9" s="20"/>
      <c r="F9" s="20"/>
      <c r="G9" s="18"/>
    </row>
    <row r="10" spans="2:8" s="21" customFormat="1" ht="5.0999999999999996" customHeight="1" x14ac:dyDescent="0.25">
      <c r="C10" s="22"/>
      <c r="D10" s="22"/>
      <c r="E10" s="22"/>
      <c r="F10" s="22"/>
      <c r="G10" s="22"/>
    </row>
    <row r="11" spans="2:8" x14ac:dyDescent="0.25">
      <c r="B11" s="23" t="s">
        <v>69</v>
      </c>
      <c r="C11" s="24">
        <v>10722.84</v>
      </c>
      <c r="D11" s="24">
        <v>17935.23</v>
      </c>
      <c r="E11" s="24">
        <v>232.88</v>
      </c>
      <c r="F11" s="25">
        <v>389.52</v>
      </c>
      <c r="G11" s="18"/>
    </row>
    <row r="12" spans="2:8" x14ac:dyDescent="0.25">
      <c r="B12" s="17" t="s">
        <v>71</v>
      </c>
      <c r="C12" s="18">
        <v>14387.43</v>
      </c>
      <c r="D12" s="18">
        <v>17935.23</v>
      </c>
      <c r="E12" s="18">
        <v>312.47000000000003</v>
      </c>
      <c r="F12" s="19">
        <v>389.52</v>
      </c>
      <c r="G12" s="18"/>
    </row>
    <row r="13" spans="2:8" x14ac:dyDescent="0.25">
      <c r="B13" s="17" t="s">
        <v>73</v>
      </c>
      <c r="C13" s="18">
        <v>18452.349999999999</v>
      </c>
      <c r="D13" s="18">
        <v>20452.349999999999</v>
      </c>
      <c r="E13" s="18">
        <v>400.75</v>
      </c>
      <c r="F13" s="19">
        <v>446.83</v>
      </c>
      <c r="G13" s="18"/>
    </row>
    <row r="14" spans="2:8" x14ac:dyDescent="0.25">
      <c r="B14" s="20"/>
      <c r="C14" s="20"/>
      <c r="D14" s="20"/>
      <c r="E14" s="20"/>
      <c r="F14" s="20"/>
      <c r="G14" s="18"/>
    </row>
    <row r="15" spans="2:8" s="21" customFormat="1" ht="5.0999999999999996" customHeight="1" x14ac:dyDescent="0.25">
      <c r="C15" s="22"/>
      <c r="D15" s="22"/>
      <c r="E15" s="22"/>
      <c r="F15" s="7"/>
      <c r="G15" s="7"/>
    </row>
    <row r="16" spans="2:8" x14ac:dyDescent="0.25">
      <c r="B16" s="23" t="s">
        <v>75</v>
      </c>
      <c r="C16" s="24">
        <v>3838.68</v>
      </c>
      <c r="D16" s="24">
        <v>17935.23</v>
      </c>
      <c r="E16" s="24">
        <v>83.37</v>
      </c>
      <c r="F16" s="25">
        <v>389.52</v>
      </c>
      <c r="G16" s="18"/>
    </row>
    <row r="17" spans="1:7" x14ac:dyDescent="0.25">
      <c r="B17" s="17" t="s">
        <v>77</v>
      </c>
      <c r="C17" s="18">
        <v>5124.3500000000004</v>
      </c>
      <c r="D17" s="18">
        <v>17935.23</v>
      </c>
      <c r="E17" s="18">
        <v>111.29</v>
      </c>
      <c r="F17" s="19">
        <v>389.52</v>
      </c>
      <c r="G17" s="18"/>
    </row>
    <row r="18" spans="1:7" x14ac:dyDescent="0.25">
      <c r="B18" s="17" t="s">
        <v>79</v>
      </c>
      <c r="C18" s="18">
        <v>8212.6200000000008</v>
      </c>
      <c r="D18" s="18">
        <v>17935.23</v>
      </c>
      <c r="E18" s="18">
        <v>178.36</v>
      </c>
      <c r="F18" s="19">
        <v>389.52</v>
      </c>
      <c r="G18" s="18"/>
    </row>
    <row r="19" spans="1:7" x14ac:dyDescent="0.25">
      <c r="B19" s="20"/>
      <c r="C19" s="20"/>
      <c r="D19" s="20"/>
      <c r="E19" s="20"/>
      <c r="F19" s="20"/>
      <c r="G19" s="18"/>
    </row>
    <row r="20" spans="1:7" ht="5.0999999999999996" customHeight="1" x14ac:dyDescent="0.25">
      <c r="C20" s="22"/>
      <c r="D20" s="22"/>
      <c r="E20" s="22"/>
      <c r="F20" s="7"/>
      <c r="G20" s="7"/>
    </row>
    <row r="21" spans="1:7" x14ac:dyDescent="0.25">
      <c r="B21" s="7"/>
      <c r="C21" s="7"/>
      <c r="D21" s="7"/>
      <c r="E21" s="7"/>
      <c r="F21" s="7"/>
      <c r="G21" s="18"/>
    </row>
    <row r="22" spans="1:7" x14ac:dyDescent="0.25">
      <c r="B22" s="7"/>
      <c r="C22" s="7"/>
      <c r="D22" s="7"/>
      <c r="E22" s="7"/>
      <c r="F22" s="7"/>
      <c r="G22" s="7"/>
    </row>
    <row r="23" spans="1:7" ht="22.5" customHeight="1" x14ac:dyDescent="0.25">
      <c r="A23" s="27"/>
      <c r="B23" s="29"/>
      <c r="C23" s="29"/>
      <c r="D23" s="35"/>
      <c r="E23" s="35"/>
      <c r="F23" s="33"/>
      <c r="G23" s="29"/>
    </row>
    <row r="24" spans="1:7" ht="22.5" customHeight="1" x14ac:dyDescent="0.25">
      <c r="A24" s="27"/>
      <c r="B24" s="29"/>
      <c r="C24" s="29"/>
      <c r="D24" s="30"/>
      <c r="E24" s="34"/>
      <c r="F24" s="606"/>
      <c r="G24" s="606"/>
    </row>
    <row r="25" spans="1:7" ht="22.5" customHeight="1" x14ac:dyDescent="0.25">
      <c r="A25" s="27"/>
      <c r="B25" s="29"/>
      <c r="C25" s="29"/>
      <c r="D25" s="30"/>
      <c r="E25" s="34"/>
      <c r="F25" s="606"/>
      <c r="G25" s="606"/>
    </row>
    <row r="26" spans="1:7" ht="22.5" customHeight="1" x14ac:dyDescent="0.25">
      <c r="A26" s="27"/>
      <c r="B26" s="29"/>
      <c r="C26" s="29"/>
      <c r="D26" s="606"/>
      <c r="E26" s="606"/>
      <c r="F26" s="606"/>
      <c r="G26" s="606"/>
    </row>
    <row r="27" spans="1:7" ht="22.5" customHeight="1" x14ac:dyDescent="0.25">
      <c r="A27" s="27"/>
      <c r="B27" s="29"/>
      <c r="C27" s="29"/>
      <c r="D27" s="29"/>
      <c r="E27" s="29"/>
      <c r="F27" s="29"/>
      <c r="G27" s="29"/>
    </row>
    <row r="28" spans="1:7" ht="22.5" customHeight="1" x14ac:dyDescent="0.25">
      <c r="A28" s="27"/>
      <c r="B28" s="29"/>
      <c r="C28" s="29"/>
      <c r="D28" s="32"/>
      <c r="E28" s="32"/>
      <c r="F28" s="29"/>
      <c r="G28" s="29"/>
    </row>
    <row r="29" spans="1:7" ht="22.5" customHeight="1" x14ac:dyDescent="0.25">
      <c r="A29" s="27"/>
      <c r="B29" s="29"/>
      <c r="C29" s="29"/>
      <c r="D29" s="29"/>
      <c r="E29" s="29"/>
      <c r="F29" s="29"/>
      <c r="G29" s="29"/>
    </row>
    <row r="30" spans="1:7" ht="22.5" customHeight="1" x14ac:dyDescent="0.25">
      <c r="A30" s="27"/>
      <c r="B30" s="29"/>
      <c r="C30" s="29"/>
      <c r="D30" s="29"/>
      <c r="E30" s="29"/>
      <c r="F30" s="29"/>
      <c r="G30" s="31"/>
    </row>
    <row r="31" spans="1:7" x14ac:dyDescent="0.25">
      <c r="B31" s="7"/>
      <c r="C31" s="7"/>
      <c r="D31" s="7"/>
      <c r="E31" s="7"/>
      <c r="F31" s="7"/>
      <c r="G31" s="7"/>
    </row>
    <row r="32" spans="1:7" x14ac:dyDescent="0.25">
      <c r="B32" s="7"/>
      <c r="C32" s="7"/>
      <c r="D32" s="7"/>
      <c r="E32" s="7"/>
      <c r="F32" s="7"/>
      <c r="G32" s="7"/>
    </row>
    <row r="33" spans="2:7" x14ac:dyDescent="0.25">
      <c r="B33" s="7"/>
      <c r="C33" s="7"/>
      <c r="D33" s="7"/>
      <c r="E33" s="7"/>
      <c r="F33" s="7"/>
      <c r="G33" s="7"/>
    </row>
    <row r="34" spans="2:7" x14ac:dyDescent="0.25">
      <c r="B34" s="7"/>
      <c r="C34" s="7"/>
      <c r="D34" s="7"/>
      <c r="E34" s="7"/>
      <c r="F34" s="7"/>
      <c r="G34" s="7"/>
    </row>
    <row r="35" spans="2:7" ht="20.100000000000001" customHeight="1" x14ac:dyDescent="0.25">
      <c r="B35" s="7"/>
      <c r="C35" s="7"/>
      <c r="D35" s="7"/>
      <c r="E35" s="7"/>
      <c r="F35" s="7"/>
      <c r="G35" s="7"/>
    </row>
    <row r="36" spans="2:7" ht="20.100000000000001" customHeight="1" x14ac:dyDescent="0.25">
      <c r="B36" s="7"/>
      <c r="C36" s="7"/>
      <c r="D36" s="7"/>
      <c r="E36" s="7"/>
      <c r="F36" s="7"/>
      <c r="G36" s="7"/>
    </row>
    <row r="37" spans="2:7" ht="20.100000000000001" customHeight="1" x14ac:dyDescent="0.25">
      <c r="B37" s="7"/>
      <c r="C37" s="7"/>
      <c r="D37" s="7"/>
      <c r="E37" s="7"/>
      <c r="F37" s="7"/>
      <c r="G37" s="7"/>
    </row>
    <row r="38" spans="2:7" ht="20.100000000000001" customHeight="1" x14ac:dyDescent="0.25">
      <c r="B38" s="7"/>
      <c r="C38" s="7"/>
      <c r="D38" s="7"/>
      <c r="E38" s="7"/>
      <c r="F38" s="7"/>
      <c r="G38" s="7"/>
    </row>
  </sheetData>
  <mergeCells count="5">
    <mergeCell ref="C2:D2"/>
    <mergeCell ref="C3:D3"/>
    <mergeCell ref="F24:G24"/>
    <mergeCell ref="F25:G25"/>
    <mergeCell ref="D26:G26"/>
  </mergeCells>
  <pageMargins left="0.51181102362204722" right="0.51181102362204722" top="0.59055118110236227" bottom="0.59055118110236227" header="0.31496062992125984" footer="0.31496062992125984"/>
  <pageSetup paperSize="9" scale="72" orientation="landscape" verticalDpi="4294967293" r:id="rId1"/>
  <headerFooter>
    <oddFooter>&amp;C&amp;Z&amp;F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workbookViewId="0">
      <selection activeCell="C3" sqref="C3:D3"/>
    </sheetView>
  </sheetViews>
  <sheetFormatPr baseColWidth="10" defaultRowHeight="15" x14ac:dyDescent="0.25"/>
  <cols>
    <col min="1" max="1" width="4" style="8" customWidth="1"/>
    <col min="2" max="6" width="11.42578125" style="8"/>
    <col min="7" max="7" width="3.7109375" style="8" customWidth="1"/>
    <col min="8" max="238" width="11.42578125" style="8"/>
    <col min="239" max="239" width="3.7109375" style="8" customWidth="1"/>
    <col min="240" max="240" width="11.28515625" style="8" customWidth="1"/>
    <col min="241" max="252" width="4.140625" style="8" customWidth="1"/>
    <col min="253" max="253" width="10.85546875" style="8" customWidth="1"/>
    <col min="254" max="254" width="4.7109375" style="8" customWidth="1"/>
    <col min="255" max="255" width="11.42578125" style="8"/>
    <col min="256" max="256" width="15" style="8" customWidth="1"/>
    <col min="257" max="257" width="4.7109375" style="8" customWidth="1"/>
    <col min="258" max="258" width="8.5703125" style="8" customWidth="1"/>
    <col min="259" max="259" width="11.42578125" style="8" customWidth="1"/>
    <col min="260" max="260" width="11.5703125" style="8" bestFit="1" customWidth="1"/>
    <col min="261" max="261" width="4.7109375" style="8" customWidth="1"/>
    <col min="262" max="494" width="11.42578125" style="8"/>
    <col min="495" max="495" width="3.7109375" style="8" customWidth="1"/>
    <col min="496" max="496" width="11.28515625" style="8" customWidth="1"/>
    <col min="497" max="508" width="4.140625" style="8" customWidth="1"/>
    <col min="509" max="509" width="10.85546875" style="8" customWidth="1"/>
    <col min="510" max="510" width="4.7109375" style="8" customWidth="1"/>
    <col min="511" max="511" width="11.42578125" style="8"/>
    <col min="512" max="512" width="15" style="8" customWidth="1"/>
    <col min="513" max="513" width="4.7109375" style="8" customWidth="1"/>
    <col min="514" max="514" width="8.5703125" style="8" customWidth="1"/>
    <col min="515" max="515" width="11.42578125" style="8" customWidth="1"/>
    <col min="516" max="516" width="11.5703125" style="8" bestFit="1" customWidth="1"/>
    <col min="517" max="517" width="4.7109375" style="8" customWidth="1"/>
    <col min="518" max="750" width="11.42578125" style="8"/>
    <col min="751" max="751" width="3.7109375" style="8" customWidth="1"/>
    <col min="752" max="752" width="11.28515625" style="8" customWidth="1"/>
    <col min="753" max="764" width="4.140625" style="8" customWidth="1"/>
    <col min="765" max="765" width="10.85546875" style="8" customWidth="1"/>
    <col min="766" max="766" width="4.7109375" style="8" customWidth="1"/>
    <col min="767" max="767" width="11.42578125" style="8"/>
    <col min="768" max="768" width="15" style="8" customWidth="1"/>
    <col min="769" max="769" width="4.7109375" style="8" customWidth="1"/>
    <col min="770" max="770" width="8.5703125" style="8" customWidth="1"/>
    <col min="771" max="771" width="11.42578125" style="8" customWidth="1"/>
    <col min="772" max="772" width="11.5703125" style="8" bestFit="1" customWidth="1"/>
    <col min="773" max="773" width="4.7109375" style="8" customWidth="1"/>
    <col min="774" max="1006" width="11.42578125" style="8"/>
    <col min="1007" max="1007" width="3.7109375" style="8" customWidth="1"/>
    <col min="1008" max="1008" width="11.28515625" style="8" customWidth="1"/>
    <col min="1009" max="1020" width="4.140625" style="8" customWidth="1"/>
    <col min="1021" max="1021" width="10.85546875" style="8" customWidth="1"/>
    <col min="1022" max="1022" width="4.7109375" style="8" customWidth="1"/>
    <col min="1023" max="1023" width="11.42578125" style="8"/>
    <col min="1024" max="1024" width="15" style="8" customWidth="1"/>
    <col min="1025" max="1025" width="4.7109375" style="8" customWidth="1"/>
    <col min="1026" max="1026" width="8.5703125" style="8" customWidth="1"/>
    <col min="1027" max="1027" width="11.42578125" style="8" customWidth="1"/>
    <col min="1028" max="1028" width="11.5703125" style="8" bestFit="1" customWidth="1"/>
    <col min="1029" max="1029" width="4.7109375" style="8" customWidth="1"/>
    <col min="1030" max="1262" width="11.42578125" style="8"/>
    <col min="1263" max="1263" width="3.7109375" style="8" customWidth="1"/>
    <col min="1264" max="1264" width="11.28515625" style="8" customWidth="1"/>
    <col min="1265" max="1276" width="4.140625" style="8" customWidth="1"/>
    <col min="1277" max="1277" width="10.85546875" style="8" customWidth="1"/>
    <col min="1278" max="1278" width="4.7109375" style="8" customWidth="1"/>
    <col min="1279" max="1279" width="11.42578125" style="8"/>
    <col min="1280" max="1280" width="15" style="8" customWidth="1"/>
    <col min="1281" max="1281" width="4.7109375" style="8" customWidth="1"/>
    <col min="1282" max="1282" width="8.5703125" style="8" customWidth="1"/>
    <col min="1283" max="1283" width="11.42578125" style="8" customWidth="1"/>
    <col min="1284" max="1284" width="11.5703125" style="8" bestFit="1" customWidth="1"/>
    <col min="1285" max="1285" width="4.7109375" style="8" customWidth="1"/>
    <col min="1286" max="1518" width="11.42578125" style="8"/>
    <col min="1519" max="1519" width="3.7109375" style="8" customWidth="1"/>
    <col min="1520" max="1520" width="11.28515625" style="8" customWidth="1"/>
    <col min="1521" max="1532" width="4.140625" style="8" customWidth="1"/>
    <col min="1533" max="1533" width="10.85546875" style="8" customWidth="1"/>
    <col min="1534" max="1534" width="4.7109375" style="8" customWidth="1"/>
    <col min="1535" max="1535" width="11.42578125" style="8"/>
    <col min="1536" max="1536" width="15" style="8" customWidth="1"/>
    <col min="1537" max="1537" width="4.7109375" style="8" customWidth="1"/>
    <col min="1538" max="1538" width="8.5703125" style="8" customWidth="1"/>
    <col min="1539" max="1539" width="11.42578125" style="8" customWidth="1"/>
    <col min="1540" max="1540" width="11.5703125" style="8" bestFit="1" customWidth="1"/>
    <col min="1541" max="1541" width="4.7109375" style="8" customWidth="1"/>
    <col min="1542" max="1774" width="11.42578125" style="8"/>
    <col min="1775" max="1775" width="3.7109375" style="8" customWidth="1"/>
    <col min="1776" max="1776" width="11.28515625" style="8" customWidth="1"/>
    <col min="1777" max="1788" width="4.140625" style="8" customWidth="1"/>
    <col min="1789" max="1789" width="10.85546875" style="8" customWidth="1"/>
    <col min="1790" max="1790" width="4.7109375" style="8" customWidth="1"/>
    <col min="1791" max="1791" width="11.42578125" style="8"/>
    <col min="1792" max="1792" width="15" style="8" customWidth="1"/>
    <col min="1793" max="1793" width="4.7109375" style="8" customWidth="1"/>
    <col min="1794" max="1794" width="8.5703125" style="8" customWidth="1"/>
    <col min="1795" max="1795" width="11.42578125" style="8" customWidth="1"/>
    <col min="1796" max="1796" width="11.5703125" style="8" bestFit="1" customWidth="1"/>
    <col min="1797" max="1797" width="4.7109375" style="8" customWidth="1"/>
    <col min="1798" max="2030" width="11.42578125" style="8"/>
    <col min="2031" max="2031" width="3.7109375" style="8" customWidth="1"/>
    <col min="2032" max="2032" width="11.28515625" style="8" customWidth="1"/>
    <col min="2033" max="2044" width="4.140625" style="8" customWidth="1"/>
    <col min="2045" max="2045" width="10.85546875" style="8" customWidth="1"/>
    <col min="2046" max="2046" width="4.7109375" style="8" customWidth="1"/>
    <col min="2047" max="2047" width="11.42578125" style="8"/>
    <col min="2048" max="2048" width="15" style="8" customWidth="1"/>
    <col min="2049" max="2049" width="4.7109375" style="8" customWidth="1"/>
    <col min="2050" max="2050" width="8.5703125" style="8" customWidth="1"/>
    <col min="2051" max="2051" width="11.42578125" style="8" customWidth="1"/>
    <col min="2052" max="2052" width="11.5703125" style="8" bestFit="1" customWidth="1"/>
    <col min="2053" max="2053" width="4.7109375" style="8" customWidth="1"/>
    <col min="2054" max="2286" width="11.42578125" style="8"/>
    <col min="2287" max="2287" width="3.7109375" style="8" customWidth="1"/>
    <col min="2288" max="2288" width="11.28515625" style="8" customWidth="1"/>
    <col min="2289" max="2300" width="4.140625" style="8" customWidth="1"/>
    <col min="2301" max="2301" width="10.85546875" style="8" customWidth="1"/>
    <col min="2302" max="2302" width="4.7109375" style="8" customWidth="1"/>
    <col min="2303" max="2303" width="11.42578125" style="8"/>
    <col min="2304" max="2304" width="15" style="8" customWidth="1"/>
    <col min="2305" max="2305" width="4.7109375" style="8" customWidth="1"/>
    <col min="2306" max="2306" width="8.5703125" style="8" customWidth="1"/>
    <col min="2307" max="2307" width="11.42578125" style="8" customWidth="1"/>
    <col min="2308" max="2308" width="11.5703125" style="8" bestFit="1" customWidth="1"/>
    <col min="2309" max="2309" width="4.7109375" style="8" customWidth="1"/>
    <col min="2310" max="2542" width="11.42578125" style="8"/>
    <col min="2543" max="2543" width="3.7109375" style="8" customWidth="1"/>
    <col min="2544" max="2544" width="11.28515625" style="8" customWidth="1"/>
    <col min="2545" max="2556" width="4.140625" style="8" customWidth="1"/>
    <col min="2557" max="2557" width="10.85546875" style="8" customWidth="1"/>
    <col min="2558" max="2558" width="4.7109375" style="8" customWidth="1"/>
    <col min="2559" max="2559" width="11.42578125" style="8"/>
    <col min="2560" max="2560" width="15" style="8" customWidth="1"/>
    <col min="2561" max="2561" width="4.7109375" style="8" customWidth="1"/>
    <col min="2562" max="2562" width="8.5703125" style="8" customWidth="1"/>
    <col min="2563" max="2563" width="11.42578125" style="8" customWidth="1"/>
    <col min="2564" max="2564" width="11.5703125" style="8" bestFit="1" customWidth="1"/>
    <col min="2565" max="2565" width="4.7109375" style="8" customWidth="1"/>
    <col min="2566" max="2798" width="11.42578125" style="8"/>
    <col min="2799" max="2799" width="3.7109375" style="8" customWidth="1"/>
    <col min="2800" max="2800" width="11.28515625" style="8" customWidth="1"/>
    <col min="2801" max="2812" width="4.140625" style="8" customWidth="1"/>
    <col min="2813" max="2813" width="10.85546875" style="8" customWidth="1"/>
    <col min="2814" max="2814" width="4.7109375" style="8" customWidth="1"/>
    <col min="2815" max="2815" width="11.42578125" style="8"/>
    <col min="2816" max="2816" width="15" style="8" customWidth="1"/>
    <col min="2817" max="2817" width="4.7109375" style="8" customWidth="1"/>
    <col min="2818" max="2818" width="8.5703125" style="8" customWidth="1"/>
    <col min="2819" max="2819" width="11.42578125" style="8" customWidth="1"/>
    <col min="2820" max="2820" width="11.5703125" style="8" bestFit="1" customWidth="1"/>
    <col min="2821" max="2821" width="4.7109375" style="8" customWidth="1"/>
    <col min="2822" max="3054" width="11.42578125" style="8"/>
    <col min="3055" max="3055" width="3.7109375" style="8" customWidth="1"/>
    <col min="3056" max="3056" width="11.28515625" style="8" customWidth="1"/>
    <col min="3057" max="3068" width="4.140625" style="8" customWidth="1"/>
    <col min="3069" max="3069" width="10.85546875" style="8" customWidth="1"/>
    <col min="3070" max="3070" width="4.7109375" style="8" customWidth="1"/>
    <col min="3071" max="3071" width="11.42578125" style="8"/>
    <col min="3072" max="3072" width="15" style="8" customWidth="1"/>
    <col min="3073" max="3073" width="4.7109375" style="8" customWidth="1"/>
    <col min="3074" max="3074" width="8.5703125" style="8" customWidth="1"/>
    <col min="3075" max="3075" width="11.42578125" style="8" customWidth="1"/>
    <col min="3076" max="3076" width="11.5703125" style="8" bestFit="1" customWidth="1"/>
    <col min="3077" max="3077" width="4.7109375" style="8" customWidth="1"/>
    <col min="3078" max="3310" width="11.42578125" style="8"/>
    <col min="3311" max="3311" width="3.7109375" style="8" customWidth="1"/>
    <col min="3312" max="3312" width="11.28515625" style="8" customWidth="1"/>
    <col min="3313" max="3324" width="4.140625" style="8" customWidth="1"/>
    <col min="3325" max="3325" width="10.85546875" style="8" customWidth="1"/>
    <col min="3326" max="3326" width="4.7109375" style="8" customWidth="1"/>
    <col min="3327" max="3327" width="11.42578125" style="8"/>
    <col min="3328" max="3328" width="15" style="8" customWidth="1"/>
    <col min="3329" max="3329" width="4.7109375" style="8" customWidth="1"/>
    <col min="3330" max="3330" width="8.5703125" style="8" customWidth="1"/>
    <col min="3331" max="3331" width="11.42578125" style="8" customWidth="1"/>
    <col min="3332" max="3332" width="11.5703125" style="8" bestFit="1" customWidth="1"/>
    <col min="3333" max="3333" width="4.7109375" style="8" customWidth="1"/>
    <col min="3334" max="3566" width="11.42578125" style="8"/>
    <col min="3567" max="3567" width="3.7109375" style="8" customWidth="1"/>
    <col min="3568" max="3568" width="11.28515625" style="8" customWidth="1"/>
    <col min="3569" max="3580" width="4.140625" style="8" customWidth="1"/>
    <col min="3581" max="3581" width="10.85546875" style="8" customWidth="1"/>
    <col min="3582" max="3582" width="4.7109375" style="8" customWidth="1"/>
    <col min="3583" max="3583" width="11.42578125" style="8"/>
    <col min="3584" max="3584" width="15" style="8" customWidth="1"/>
    <col min="3585" max="3585" width="4.7109375" style="8" customWidth="1"/>
    <col min="3586" max="3586" width="8.5703125" style="8" customWidth="1"/>
    <col min="3587" max="3587" width="11.42578125" style="8" customWidth="1"/>
    <col min="3588" max="3588" width="11.5703125" style="8" bestFit="1" customWidth="1"/>
    <col min="3589" max="3589" width="4.7109375" style="8" customWidth="1"/>
    <col min="3590" max="3822" width="11.42578125" style="8"/>
    <col min="3823" max="3823" width="3.7109375" style="8" customWidth="1"/>
    <col min="3824" max="3824" width="11.28515625" style="8" customWidth="1"/>
    <col min="3825" max="3836" width="4.140625" style="8" customWidth="1"/>
    <col min="3837" max="3837" width="10.85546875" style="8" customWidth="1"/>
    <col min="3838" max="3838" width="4.7109375" style="8" customWidth="1"/>
    <col min="3839" max="3839" width="11.42578125" style="8"/>
    <col min="3840" max="3840" width="15" style="8" customWidth="1"/>
    <col min="3841" max="3841" width="4.7109375" style="8" customWidth="1"/>
    <col min="3842" max="3842" width="8.5703125" style="8" customWidth="1"/>
    <col min="3843" max="3843" width="11.42578125" style="8" customWidth="1"/>
    <col min="3844" max="3844" width="11.5703125" style="8" bestFit="1" customWidth="1"/>
    <col min="3845" max="3845" width="4.7109375" style="8" customWidth="1"/>
    <col min="3846" max="4078" width="11.42578125" style="8"/>
    <col min="4079" max="4079" width="3.7109375" style="8" customWidth="1"/>
    <col min="4080" max="4080" width="11.28515625" style="8" customWidth="1"/>
    <col min="4081" max="4092" width="4.140625" style="8" customWidth="1"/>
    <col min="4093" max="4093" width="10.85546875" style="8" customWidth="1"/>
    <col min="4094" max="4094" width="4.7109375" style="8" customWidth="1"/>
    <col min="4095" max="4095" width="11.42578125" style="8"/>
    <col min="4096" max="4096" width="15" style="8" customWidth="1"/>
    <col min="4097" max="4097" width="4.7109375" style="8" customWidth="1"/>
    <col min="4098" max="4098" width="8.5703125" style="8" customWidth="1"/>
    <col min="4099" max="4099" width="11.42578125" style="8" customWidth="1"/>
    <col min="4100" max="4100" width="11.5703125" style="8" bestFit="1" customWidth="1"/>
    <col min="4101" max="4101" width="4.7109375" style="8" customWidth="1"/>
    <col min="4102" max="4334" width="11.42578125" style="8"/>
    <col min="4335" max="4335" width="3.7109375" style="8" customWidth="1"/>
    <col min="4336" max="4336" width="11.28515625" style="8" customWidth="1"/>
    <col min="4337" max="4348" width="4.140625" style="8" customWidth="1"/>
    <col min="4349" max="4349" width="10.85546875" style="8" customWidth="1"/>
    <col min="4350" max="4350" width="4.7109375" style="8" customWidth="1"/>
    <col min="4351" max="4351" width="11.42578125" style="8"/>
    <col min="4352" max="4352" width="15" style="8" customWidth="1"/>
    <col min="4353" max="4353" width="4.7109375" style="8" customWidth="1"/>
    <col min="4354" max="4354" width="8.5703125" style="8" customWidth="1"/>
    <col min="4355" max="4355" width="11.42578125" style="8" customWidth="1"/>
    <col min="4356" max="4356" width="11.5703125" style="8" bestFit="1" customWidth="1"/>
    <col min="4357" max="4357" width="4.7109375" style="8" customWidth="1"/>
    <col min="4358" max="4590" width="11.42578125" style="8"/>
    <col min="4591" max="4591" width="3.7109375" style="8" customWidth="1"/>
    <col min="4592" max="4592" width="11.28515625" style="8" customWidth="1"/>
    <col min="4593" max="4604" width="4.140625" style="8" customWidth="1"/>
    <col min="4605" max="4605" width="10.85546875" style="8" customWidth="1"/>
    <col min="4606" max="4606" width="4.7109375" style="8" customWidth="1"/>
    <col min="4607" max="4607" width="11.42578125" style="8"/>
    <col min="4608" max="4608" width="15" style="8" customWidth="1"/>
    <col min="4609" max="4609" width="4.7109375" style="8" customWidth="1"/>
    <col min="4610" max="4610" width="8.5703125" style="8" customWidth="1"/>
    <col min="4611" max="4611" width="11.42578125" style="8" customWidth="1"/>
    <col min="4612" max="4612" width="11.5703125" style="8" bestFit="1" customWidth="1"/>
    <col min="4613" max="4613" width="4.7109375" style="8" customWidth="1"/>
    <col min="4614" max="4846" width="11.42578125" style="8"/>
    <col min="4847" max="4847" width="3.7109375" style="8" customWidth="1"/>
    <col min="4848" max="4848" width="11.28515625" style="8" customWidth="1"/>
    <col min="4849" max="4860" width="4.140625" style="8" customWidth="1"/>
    <col min="4861" max="4861" width="10.85546875" style="8" customWidth="1"/>
    <col min="4862" max="4862" width="4.7109375" style="8" customWidth="1"/>
    <col min="4863" max="4863" width="11.42578125" style="8"/>
    <col min="4864" max="4864" width="15" style="8" customWidth="1"/>
    <col min="4865" max="4865" width="4.7109375" style="8" customWidth="1"/>
    <col min="4866" max="4866" width="8.5703125" style="8" customWidth="1"/>
    <col min="4867" max="4867" width="11.42578125" style="8" customWidth="1"/>
    <col min="4868" max="4868" width="11.5703125" style="8" bestFit="1" customWidth="1"/>
    <col min="4869" max="4869" width="4.7109375" style="8" customWidth="1"/>
    <col min="4870" max="5102" width="11.42578125" style="8"/>
    <col min="5103" max="5103" width="3.7109375" style="8" customWidth="1"/>
    <col min="5104" max="5104" width="11.28515625" style="8" customWidth="1"/>
    <col min="5105" max="5116" width="4.140625" style="8" customWidth="1"/>
    <col min="5117" max="5117" width="10.85546875" style="8" customWidth="1"/>
    <col min="5118" max="5118" width="4.7109375" style="8" customWidth="1"/>
    <col min="5119" max="5119" width="11.42578125" style="8"/>
    <col min="5120" max="5120" width="15" style="8" customWidth="1"/>
    <col min="5121" max="5121" width="4.7109375" style="8" customWidth="1"/>
    <col min="5122" max="5122" width="8.5703125" style="8" customWidth="1"/>
    <col min="5123" max="5123" width="11.42578125" style="8" customWidth="1"/>
    <col min="5124" max="5124" width="11.5703125" style="8" bestFit="1" customWidth="1"/>
    <col min="5125" max="5125" width="4.7109375" style="8" customWidth="1"/>
    <col min="5126" max="5358" width="11.42578125" style="8"/>
    <col min="5359" max="5359" width="3.7109375" style="8" customWidth="1"/>
    <col min="5360" max="5360" width="11.28515625" style="8" customWidth="1"/>
    <col min="5361" max="5372" width="4.140625" style="8" customWidth="1"/>
    <col min="5373" max="5373" width="10.85546875" style="8" customWidth="1"/>
    <col min="5374" max="5374" width="4.7109375" style="8" customWidth="1"/>
    <col min="5375" max="5375" width="11.42578125" style="8"/>
    <col min="5376" max="5376" width="15" style="8" customWidth="1"/>
    <col min="5377" max="5377" width="4.7109375" style="8" customWidth="1"/>
    <col min="5378" max="5378" width="8.5703125" style="8" customWidth="1"/>
    <col min="5379" max="5379" width="11.42578125" style="8" customWidth="1"/>
    <col min="5380" max="5380" width="11.5703125" style="8" bestFit="1" customWidth="1"/>
    <col min="5381" max="5381" width="4.7109375" style="8" customWidth="1"/>
    <col min="5382" max="5614" width="11.42578125" style="8"/>
    <col min="5615" max="5615" width="3.7109375" style="8" customWidth="1"/>
    <col min="5616" max="5616" width="11.28515625" style="8" customWidth="1"/>
    <col min="5617" max="5628" width="4.140625" style="8" customWidth="1"/>
    <col min="5629" max="5629" width="10.85546875" style="8" customWidth="1"/>
    <col min="5630" max="5630" width="4.7109375" style="8" customWidth="1"/>
    <col min="5631" max="5631" width="11.42578125" style="8"/>
    <col min="5632" max="5632" width="15" style="8" customWidth="1"/>
    <col min="5633" max="5633" width="4.7109375" style="8" customWidth="1"/>
    <col min="5634" max="5634" width="8.5703125" style="8" customWidth="1"/>
    <col min="5635" max="5635" width="11.42578125" style="8" customWidth="1"/>
    <col min="5636" max="5636" width="11.5703125" style="8" bestFit="1" customWidth="1"/>
    <col min="5637" max="5637" width="4.7109375" style="8" customWidth="1"/>
    <col min="5638" max="5870" width="11.42578125" style="8"/>
    <col min="5871" max="5871" width="3.7109375" style="8" customWidth="1"/>
    <col min="5872" max="5872" width="11.28515625" style="8" customWidth="1"/>
    <col min="5873" max="5884" width="4.140625" style="8" customWidth="1"/>
    <col min="5885" max="5885" width="10.85546875" style="8" customWidth="1"/>
    <col min="5886" max="5886" width="4.7109375" style="8" customWidth="1"/>
    <col min="5887" max="5887" width="11.42578125" style="8"/>
    <col min="5888" max="5888" width="15" style="8" customWidth="1"/>
    <col min="5889" max="5889" width="4.7109375" style="8" customWidth="1"/>
    <col min="5890" max="5890" width="8.5703125" style="8" customWidth="1"/>
    <col min="5891" max="5891" width="11.42578125" style="8" customWidth="1"/>
    <col min="5892" max="5892" width="11.5703125" style="8" bestFit="1" customWidth="1"/>
    <col min="5893" max="5893" width="4.7109375" style="8" customWidth="1"/>
    <col min="5894" max="6126" width="11.42578125" style="8"/>
    <col min="6127" max="6127" width="3.7109375" style="8" customWidth="1"/>
    <col min="6128" max="6128" width="11.28515625" style="8" customWidth="1"/>
    <col min="6129" max="6140" width="4.140625" style="8" customWidth="1"/>
    <col min="6141" max="6141" width="10.85546875" style="8" customWidth="1"/>
    <col min="6142" max="6142" width="4.7109375" style="8" customWidth="1"/>
    <col min="6143" max="6143" width="11.42578125" style="8"/>
    <col min="6144" max="6144" width="15" style="8" customWidth="1"/>
    <col min="6145" max="6145" width="4.7109375" style="8" customWidth="1"/>
    <col min="6146" max="6146" width="8.5703125" style="8" customWidth="1"/>
    <col min="6147" max="6147" width="11.42578125" style="8" customWidth="1"/>
    <col min="6148" max="6148" width="11.5703125" style="8" bestFit="1" customWidth="1"/>
    <col min="6149" max="6149" width="4.7109375" style="8" customWidth="1"/>
    <col min="6150" max="6382" width="11.42578125" style="8"/>
    <col min="6383" max="6383" width="3.7109375" style="8" customWidth="1"/>
    <col min="6384" max="6384" width="11.28515625" style="8" customWidth="1"/>
    <col min="6385" max="6396" width="4.140625" style="8" customWidth="1"/>
    <col min="6397" max="6397" width="10.85546875" style="8" customWidth="1"/>
    <col min="6398" max="6398" width="4.7109375" style="8" customWidth="1"/>
    <col min="6399" max="6399" width="11.42578125" style="8"/>
    <col min="6400" max="6400" width="15" style="8" customWidth="1"/>
    <col min="6401" max="6401" width="4.7109375" style="8" customWidth="1"/>
    <col min="6402" max="6402" width="8.5703125" style="8" customWidth="1"/>
    <col min="6403" max="6403" width="11.42578125" style="8" customWidth="1"/>
    <col min="6404" max="6404" width="11.5703125" style="8" bestFit="1" customWidth="1"/>
    <col min="6405" max="6405" width="4.7109375" style="8" customWidth="1"/>
    <col min="6406" max="6638" width="11.42578125" style="8"/>
    <col min="6639" max="6639" width="3.7109375" style="8" customWidth="1"/>
    <col min="6640" max="6640" width="11.28515625" style="8" customWidth="1"/>
    <col min="6641" max="6652" width="4.140625" style="8" customWidth="1"/>
    <col min="6653" max="6653" width="10.85546875" style="8" customWidth="1"/>
    <col min="6654" max="6654" width="4.7109375" style="8" customWidth="1"/>
    <col min="6655" max="6655" width="11.42578125" style="8"/>
    <col min="6656" max="6656" width="15" style="8" customWidth="1"/>
    <col min="6657" max="6657" width="4.7109375" style="8" customWidth="1"/>
    <col min="6658" max="6658" width="8.5703125" style="8" customWidth="1"/>
    <col min="6659" max="6659" width="11.42578125" style="8" customWidth="1"/>
    <col min="6660" max="6660" width="11.5703125" style="8" bestFit="1" customWidth="1"/>
    <col min="6661" max="6661" width="4.7109375" style="8" customWidth="1"/>
    <col min="6662" max="6894" width="11.42578125" style="8"/>
    <col min="6895" max="6895" width="3.7109375" style="8" customWidth="1"/>
    <col min="6896" max="6896" width="11.28515625" style="8" customWidth="1"/>
    <col min="6897" max="6908" width="4.140625" style="8" customWidth="1"/>
    <col min="6909" max="6909" width="10.85546875" style="8" customWidth="1"/>
    <col min="6910" max="6910" width="4.7109375" style="8" customWidth="1"/>
    <col min="6911" max="6911" width="11.42578125" style="8"/>
    <col min="6912" max="6912" width="15" style="8" customWidth="1"/>
    <col min="6913" max="6913" width="4.7109375" style="8" customWidth="1"/>
    <col min="6914" max="6914" width="8.5703125" style="8" customWidth="1"/>
    <col min="6915" max="6915" width="11.42578125" style="8" customWidth="1"/>
    <col min="6916" max="6916" width="11.5703125" style="8" bestFit="1" customWidth="1"/>
    <col min="6917" max="6917" width="4.7109375" style="8" customWidth="1"/>
    <col min="6918" max="7150" width="11.42578125" style="8"/>
    <col min="7151" max="7151" width="3.7109375" style="8" customWidth="1"/>
    <col min="7152" max="7152" width="11.28515625" style="8" customWidth="1"/>
    <col min="7153" max="7164" width="4.140625" style="8" customWidth="1"/>
    <col min="7165" max="7165" width="10.85546875" style="8" customWidth="1"/>
    <col min="7166" max="7166" width="4.7109375" style="8" customWidth="1"/>
    <col min="7167" max="7167" width="11.42578125" style="8"/>
    <col min="7168" max="7168" width="15" style="8" customWidth="1"/>
    <col min="7169" max="7169" width="4.7109375" style="8" customWidth="1"/>
    <col min="7170" max="7170" width="8.5703125" style="8" customWidth="1"/>
    <col min="7171" max="7171" width="11.42578125" style="8" customWidth="1"/>
    <col min="7172" max="7172" width="11.5703125" style="8" bestFit="1" customWidth="1"/>
    <col min="7173" max="7173" width="4.7109375" style="8" customWidth="1"/>
    <col min="7174" max="7406" width="11.42578125" style="8"/>
    <col min="7407" max="7407" width="3.7109375" style="8" customWidth="1"/>
    <col min="7408" max="7408" width="11.28515625" style="8" customWidth="1"/>
    <col min="7409" max="7420" width="4.140625" style="8" customWidth="1"/>
    <col min="7421" max="7421" width="10.85546875" style="8" customWidth="1"/>
    <col min="7422" max="7422" width="4.7109375" style="8" customWidth="1"/>
    <col min="7423" max="7423" width="11.42578125" style="8"/>
    <col min="7424" max="7424" width="15" style="8" customWidth="1"/>
    <col min="7425" max="7425" width="4.7109375" style="8" customWidth="1"/>
    <col min="7426" max="7426" width="8.5703125" style="8" customWidth="1"/>
    <col min="7427" max="7427" width="11.42578125" style="8" customWidth="1"/>
    <col min="7428" max="7428" width="11.5703125" style="8" bestFit="1" customWidth="1"/>
    <col min="7429" max="7429" width="4.7109375" style="8" customWidth="1"/>
    <col min="7430" max="7662" width="11.42578125" style="8"/>
    <col min="7663" max="7663" width="3.7109375" style="8" customWidth="1"/>
    <col min="7664" max="7664" width="11.28515625" style="8" customWidth="1"/>
    <col min="7665" max="7676" width="4.140625" style="8" customWidth="1"/>
    <col min="7677" max="7677" width="10.85546875" style="8" customWidth="1"/>
    <col min="7678" max="7678" width="4.7109375" style="8" customWidth="1"/>
    <col min="7679" max="7679" width="11.42578125" style="8"/>
    <col min="7680" max="7680" width="15" style="8" customWidth="1"/>
    <col min="7681" max="7681" width="4.7109375" style="8" customWidth="1"/>
    <col min="7682" max="7682" width="8.5703125" style="8" customWidth="1"/>
    <col min="7683" max="7683" width="11.42578125" style="8" customWidth="1"/>
    <col min="7684" max="7684" width="11.5703125" style="8" bestFit="1" customWidth="1"/>
    <col min="7685" max="7685" width="4.7109375" style="8" customWidth="1"/>
    <col min="7686" max="7918" width="11.42578125" style="8"/>
    <col min="7919" max="7919" width="3.7109375" style="8" customWidth="1"/>
    <col min="7920" max="7920" width="11.28515625" style="8" customWidth="1"/>
    <col min="7921" max="7932" width="4.140625" style="8" customWidth="1"/>
    <col min="7933" max="7933" width="10.85546875" style="8" customWidth="1"/>
    <col min="7934" max="7934" width="4.7109375" style="8" customWidth="1"/>
    <col min="7935" max="7935" width="11.42578125" style="8"/>
    <col min="7936" max="7936" width="15" style="8" customWidth="1"/>
    <col min="7937" max="7937" width="4.7109375" style="8" customWidth="1"/>
    <col min="7938" max="7938" width="8.5703125" style="8" customWidth="1"/>
    <col min="7939" max="7939" width="11.42578125" style="8" customWidth="1"/>
    <col min="7940" max="7940" width="11.5703125" style="8" bestFit="1" customWidth="1"/>
    <col min="7941" max="7941" width="4.7109375" style="8" customWidth="1"/>
    <col min="7942" max="8174" width="11.42578125" style="8"/>
    <col min="8175" max="8175" width="3.7109375" style="8" customWidth="1"/>
    <col min="8176" max="8176" width="11.28515625" style="8" customWidth="1"/>
    <col min="8177" max="8188" width="4.140625" style="8" customWidth="1"/>
    <col min="8189" max="8189" width="10.85546875" style="8" customWidth="1"/>
    <col min="8190" max="8190" width="4.7109375" style="8" customWidth="1"/>
    <col min="8191" max="8191" width="11.42578125" style="8"/>
    <col min="8192" max="8192" width="15" style="8" customWidth="1"/>
    <col min="8193" max="8193" width="4.7109375" style="8" customWidth="1"/>
    <col min="8194" max="8194" width="8.5703125" style="8" customWidth="1"/>
    <col min="8195" max="8195" width="11.42578125" style="8" customWidth="1"/>
    <col min="8196" max="8196" width="11.5703125" style="8" bestFit="1" customWidth="1"/>
    <col min="8197" max="8197" width="4.7109375" style="8" customWidth="1"/>
    <col min="8198" max="8430" width="11.42578125" style="8"/>
    <col min="8431" max="8431" width="3.7109375" style="8" customWidth="1"/>
    <col min="8432" max="8432" width="11.28515625" style="8" customWidth="1"/>
    <col min="8433" max="8444" width="4.140625" style="8" customWidth="1"/>
    <col min="8445" max="8445" width="10.85546875" style="8" customWidth="1"/>
    <col min="8446" max="8446" width="4.7109375" style="8" customWidth="1"/>
    <col min="8447" max="8447" width="11.42578125" style="8"/>
    <col min="8448" max="8448" width="15" style="8" customWidth="1"/>
    <col min="8449" max="8449" width="4.7109375" style="8" customWidth="1"/>
    <col min="8450" max="8450" width="8.5703125" style="8" customWidth="1"/>
    <col min="8451" max="8451" width="11.42578125" style="8" customWidth="1"/>
    <col min="8452" max="8452" width="11.5703125" style="8" bestFit="1" customWidth="1"/>
    <col min="8453" max="8453" width="4.7109375" style="8" customWidth="1"/>
    <col min="8454" max="8686" width="11.42578125" style="8"/>
    <col min="8687" max="8687" width="3.7109375" style="8" customWidth="1"/>
    <col min="8688" max="8688" width="11.28515625" style="8" customWidth="1"/>
    <col min="8689" max="8700" width="4.140625" style="8" customWidth="1"/>
    <col min="8701" max="8701" width="10.85546875" style="8" customWidth="1"/>
    <col min="8702" max="8702" width="4.7109375" style="8" customWidth="1"/>
    <col min="8703" max="8703" width="11.42578125" style="8"/>
    <col min="8704" max="8704" width="15" style="8" customWidth="1"/>
    <col min="8705" max="8705" width="4.7109375" style="8" customWidth="1"/>
    <col min="8706" max="8706" width="8.5703125" style="8" customWidth="1"/>
    <col min="8707" max="8707" width="11.42578125" style="8" customWidth="1"/>
    <col min="8708" max="8708" width="11.5703125" style="8" bestFit="1" customWidth="1"/>
    <col min="8709" max="8709" width="4.7109375" style="8" customWidth="1"/>
    <col min="8710" max="8942" width="11.42578125" style="8"/>
    <col min="8943" max="8943" width="3.7109375" style="8" customWidth="1"/>
    <col min="8944" max="8944" width="11.28515625" style="8" customWidth="1"/>
    <col min="8945" max="8956" width="4.140625" style="8" customWidth="1"/>
    <col min="8957" max="8957" width="10.85546875" style="8" customWidth="1"/>
    <col min="8958" max="8958" width="4.7109375" style="8" customWidth="1"/>
    <col min="8959" max="8959" width="11.42578125" style="8"/>
    <col min="8960" max="8960" width="15" style="8" customWidth="1"/>
    <col min="8961" max="8961" width="4.7109375" style="8" customWidth="1"/>
    <col min="8962" max="8962" width="8.5703125" style="8" customWidth="1"/>
    <col min="8963" max="8963" width="11.42578125" style="8" customWidth="1"/>
    <col min="8964" max="8964" width="11.5703125" style="8" bestFit="1" customWidth="1"/>
    <col min="8965" max="8965" width="4.7109375" style="8" customWidth="1"/>
    <col min="8966" max="9198" width="11.42578125" style="8"/>
    <col min="9199" max="9199" width="3.7109375" style="8" customWidth="1"/>
    <col min="9200" max="9200" width="11.28515625" style="8" customWidth="1"/>
    <col min="9201" max="9212" width="4.140625" style="8" customWidth="1"/>
    <col min="9213" max="9213" width="10.85546875" style="8" customWidth="1"/>
    <col min="9214" max="9214" width="4.7109375" style="8" customWidth="1"/>
    <col min="9215" max="9215" width="11.42578125" style="8"/>
    <col min="9216" max="9216" width="15" style="8" customWidth="1"/>
    <col min="9217" max="9217" width="4.7109375" style="8" customWidth="1"/>
    <col min="9218" max="9218" width="8.5703125" style="8" customWidth="1"/>
    <col min="9219" max="9219" width="11.42578125" style="8" customWidth="1"/>
    <col min="9220" max="9220" width="11.5703125" style="8" bestFit="1" customWidth="1"/>
    <col min="9221" max="9221" width="4.7109375" style="8" customWidth="1"/>
    <col min="9222" max="9454" width="11.42578125" style="8"/>
    <col min="9455" max="9455" width="3.7109375" style="8" customWidth="1"/>
    <col min="9456" max="9456" width="11.28515625" style="8" customWidth="1"/>
    <col min="9457" max="9468" width="4.140625" style="8" customWidth="1"/>
    <col min="9469" max="9469" width="10.85546875" style="8" customWidth="1"/>
    <col min="9470" max="9470" width="4.7109375" style="8" customWidth="1"/>
    <col min="9471" max="9471" width="11.42578125" style="8"/>
    <col min="9472" max="9472" width="15" style="8" customWidth="1"/>
    <col min="9473" max="9473" width="4.7109375" style="8" customWidth="1"/>
    <col min="9474" max="9474" width="8.5703125" style="8" customWidth="1"/>
    <col min="9475" max="9475" width="11.42578125" style="8" customWidth="1"/>
    <col min="9476" max="9476" width="11.5703125" style="8" bestFit="1" customWidth="1"/>
    <col min="9477" max="9477" width="4.7109375" style="8" customWidth="1"/>
    <col min="9478" max="9710" width="11.42578125" style="8"/>
    <col min="9711" max="9711" width="3.7109375" style="8" customWidth="1"/>
    <col min="9712" max="9712" width="11.28515625" style="8" customWidth="1"/>
    <col min="9713" max="9724" width="4.140625" style="8" customWidth="1"/>
    <col min="9725" max="9725" width="10.85546875" style="8" customWidth="1"/>
    <col min="9726" max="9726" width="4.7109375" style="8" customWidth="1"/>
    <col min="9727" max="9727" width="11.42578125" style="8"/>
    <col min="9728" max="9728" width="15" style="8" customWidth="1"/>
    <col min="9729" max="9729" width="4.7109375" style="8" customWidth="1"/>
    <col min="9730" max="9730" width="8.5703125" style="8" customWidth="1"/>
    <col min="9731" max="9731" width="11.42578125" style="8" customWidth="1"/>
    <col min="9732" max="9732" width="11.5703125" style="8" bestFit="1" customWidth="1"/>
    <col min="9733" max="9733" width="4.7109375" style="8" customWidth="1"/>
    <col min="9734" max="9966" width="11.42578125" style="8"/>
    <col min="9967" max="9967" width="3.7109375" style="8" customWidth="1"/>
    <col min="9968" max="9968" width="11.28515625" style="8" customWidth="1"/>
    <col min="9969" max="9980" width="4.140625" style="8" customWidth="1"/>
    <col min="9981" max="9981" width="10.85546875" style="8" customWidth="1"/>
    <col min="9982" max="9982" width="4.7109375" style="8" customWidth="1"/>
    <col min="9983" max="9983" width="11.42578125" style="8"/>
    <col min="9984" max="9984" width="15" style="8" customWidth="1"/>
    <col min="9985" max="9985" width="4.7109375" style="8" customWidth="1"/>
    <col min="9986" max="9986" width="8.5703125" style="8" customWidth="1"/>
    <col min="9987" max="9987" width="11.42578125" style="8" customWidth="1"/>
    <col min="9988" max="9988" width="11.5703125" style="8" bestFit="1" customWidth="1"/>
    <col min="9989" max="9989" width="4.7109375" style="8" customWidth="1"/>
    <col min="9990" max="10222" width="11.42578125" style="8"/>
    <col min="10223" max="10223" width="3.7109375" style="8" customWidth="1"/>
    <col min="10224" max="10224" width="11.28515625" style="8" customWidth="1"/>
    <col min="10225" max="10236" width="4.140625" style="8" customWidth="1"/>
    <col min="10237" max="10237" width="10.85546875" style="8" customWidth="1"/>
    <col min="10238" max="10238" width="4.7109375" style="8" customWidth="1"/>
    <col min="10239" max="10239" width="11.42578125" style="8"/>
    <col min="10240" max="10240" width="15" style="8" customWidth="1"/>
    <col min="10241" max="10241" width="4.7109375" style="8" customWidth="1"/>
    <col min="10242" max="10242" width="8.5703125" style="8" customWidth="1"/>
    <col min="10243" max="10243" width="11.42578125" style="8" customWidth="1"/>
    <col min="10244" max="10244" width="11.5703125" style="8" bestFit="1" customWidth="1"/>
    <col min="10245" max="10245" width="4.7109375" style="8" customWidth="1"/>
    <col min="10246" max="10478" width="11.42578125" style="8"/>
    <col min="10479" max="10479" width="3.7109375" style="8" customWidth="1"/>
    <col min="10480" max="10480" width="11.28515625" style="8" customWidth="1"/>
    <col min="10481" max="10492" width="4.140625" style="8" customWidth="1"/>
    <col min="10493" max="10493" width="10.85546875" style="8" customWidth="1"/>
    <col min="10494" max="10494" width="4.7109375" style="8" customWidth="1"/>
    <col min="10495" max="10495" width="11.42578125" style="8"/>
    <col min="10496" max="10496" width="15" style="8" customWidth="1"/>
    <col min="10497" max="10497" width="4.7109375" style="8" customWidth="1"/>
    <col min="10498" max="10498" width="8.5703125" style="8" customWidth="1"/>
    <col min="10499" max="10499" width="11.42578125" style="8" customWidth="1"/>
    <col min="10500" max="10500" width="11.5703125" style="8" bestFit="1" customWidth="1"/>
    <col min="10501" max="10501" width="4.7109375" style="8" customWidth="1"/>
    <col min="10502" max="10734" width="11.42578125" style="8"/>
    <col min="10735" max="10735" width="3.7109375" style="8" customWidth="1"/>
    <col min="10736" max="10736" width="11.28515625" style="8" customWidth="1"/>
    <col min="10737" max="10748" width="4.140625" style="8" customWidth="1"/>
    <col min="10749" max="10749" width="10.85546875" style="8" customWidth="1"/>
    <col min="10750" max="10750" width="4.7109375" style="8" customWidth="1"/>
    <col min="10751" max="10751" width="11.42578125" style="8"/>
    <col min="10752" max="10752" width="15" style="8" customWidth="1"/>
    <col min="10753" max="10753" width="4.7109375" style="8" customWidth="1"/>
    <col min="10754" max="10754" width="8.5703125" style="8" customWidth="1"/>
    <col min="10755" max="10755" width="11.42578125" style="8" customWidth="1"/>
    <col min="10756" max="10756" width="11.5703125" style="8" bestFit="1" customWidth="1"/>
    <col min="10757" max="10757" width="4.7109375" style="8" customWidth="1"/>
    <col min="10758" max="10990" width="11.42578125" style="8"/>
    <col min="10991" max="10991" width="3.7109375" style="8" customWidth="1"/>
    <col min="10992" max="10992" width="11.28515625" style="8" customWidth="1"/>
    <col min="10993" max="11004" width="4.140625" style="8" customWidth="1"/>
    <col min="11005" max="11005" width="10.85546875" style="8" customWidth="1"/>
    <col min="11006" max="11006" width="4.7109375" style="8" customWidth="1"/>
    <col min="11007" max="11007" width="11.42578125" style="8"/>
    <col min="11008" max="11008" width="15" style="8" customWidth="1"/>
    <col min="11009" max="11009" width="4.7109375" style="8" customWidth="1"/>
    <col min="11010" max="11010" width="8.5703125" style="8" customWidth="1"/>
    <col min="11011" max="11011" width="11.42578125" style="8" customWidth="1"/>
    <col min="11012" max="11012" width="11.5703125" style="8" bestFit="1" customWidth="1"/>
    <col min="11013" max="11013" width="4.7109375" style="8" customWidth="1"/>
    <col min="11014" max="11246" width="11.42578125" style="8"/>
    <col min="11247" max="11247" width="3.7109375" style="8" customWidth="1"/>
    <col min="11248" max="11248" width="11.28515625" style="8" customWidth="1"/>
    <col min="11249" max="11260" width="4.140625" style="8" customWidth="1"/>
    <col min="11261" max="11261" width="10.85546875" style="8" customWidth="1"/>
    <col min="11262" max="11262" width="4.7109375" style="8" customWidth="1"/>
    <col min="11263" max="11263" width="11.42578125" style="8"/>
    <col min="11264" max="11264" width="15" style="8" customWidth="1"/>
    <col min="11265" max="11265" width="4.7109375" style="8" customWidth="1"/>
    <col min="11266" max="11266" width="8.5703125" style="8" customWidth="1"/>
    <col min="11267" max="11267" width="11.42578125" style="8" customWidth="1"/>
    <col min="11268" max="11268" width="11.5703125" style="8" bestFit="1" customWidth="1"/>
    <col min="11269" max="11269" width="4.7109375" style="8" customWidth="1"/>
    <col min="11270" max="11502" width="11.42578125" style="8"/>
    <col min="11503" max="11503" width="3.7109375" style="8" customWidth="1"/>
    <col min="11504" max="11504" width="11.28515625" style="8" customWidth="1"/>
    <col min="11505" max="11516" width="4.140625" style="8" customWidth="1"/>
    <col min="11517" max="11517" width="10.85546875" style="8" customWidth="1"/>
    <col min="11518" max="11518" width="4.7109375" style="8" customWidth="1"/>
    <col min="11519" max="11519" width="11.42578125" style="8"/>
    <col min="11520" max="11520" width="15" style="8" customWidth="1"/>
    <col min="11521" max="11521" width="4.7109375" style="8" customWidth="1"/>
    <col min="11522" max="11522" width="8.5703125" style="8" customWidth="1"/>
    <col min="11523" max="11523" width="11.42578125" style="8" customWidth="1"/>
    <col min="11524" max="11524" width="11.5703125" style="8" bestFit="1" customWidth="1"/>
    <col min="11525" max="11525" width="4.7109375" style="8" customWidth="1"/>
    <col min="11526" max="11758" width="11.42578125" style="8"/>
    <col min="11759" max="11759" width="3.7109375" style="8" customWidth="1"/>
    <col min="11760" max="11760" width="11.28515625" style="8" customWidth="1"/>
    <col min="11761" max="11772" width="4.140625" style="8" customWidth="1"/>
    <col min="11773" max="11773" width="10.85546875" style="8" customWidth="1"/>
    <col min="11774" max="11774" width="4.7109375" style="8" customWidth="1"/>
    <col min="11775" max="11775" width="11.42578125" style="8"/>
    <col min="11776" max="11776" width="15" style="8" customWidth="1"/>
    <col min="11777" max="11777" width="4.7109375" style="8" customWidth="1"/>
    <col min="11778" max="11778" width="8.5703125" style="8" customWidth="1"/>
    <col min="11779" max="11779" width="11.42578125" style="8" customWidth="1"/>
    <col min="11780" max="11780" width="11.5703125" style="8" bestFit="1" customWidth="1"/>
    <col min="11781" max="11781" width="4.7109375" style="8" customWidth="1"/>
    <col min="11782" max="12014" width="11.42578125" style="8"/>
    <col min="12015" max="12015" width="3.7109375" style="8" customWidth="1"/>
    <col min="12016" max="12016" width="11.28515625" style="8" customWidth="1"/>
    <col min="12017" max="12028" width="4.140625" style="8" customWidth="1"/>
    <col min="12029" max="12029" width="10.85546875" style="8" customWidth="1"/>
    <col min="12030" max="12030" width="4.7109375" style="8" customWidth="1"/>
    <col min="12031" max="12031" width="11.42578125" style="8"/>
    <col min="12032" max="12032" width="15" style="8" customWidth="1"/>
    <col min="12033" max="12033" width="4.7109375" style="8" customWidth="1"/>
    <col min="12034" max="12034" width="8.5703125" style="8" customWidth="1"/>
    <col min="12035" max="12035" width="11.42578125" style="8" customWidth="1"/>
    <col min="12036" max="12036" width="11.5703125" style="8" bestFit="1" customWidth="1"/>
    <col min="12037" max="12037" width="4.7109375" style="8" customWidth="1"/>
    <col min="12038" max="12270" width="11.42578125" style="8"/>
    <col min="12271" max="12271" width="3.7109375" style="8" customWidth="1"/>
    <col min="12272" max="12272" width="11.28515625" style="8" customWidth="1"/>
    <col min="12273" max="12284" width="4.140625" style="8" customWidth="1"/>
    <col min="12285" max="12285" width="10.85546875" style="8" customWidth="1"/>
    <col min="12286" max="12286" width="4.7109375" style="8" customWidth="1"/>
    <col min="12287" max="12287" width="11.42578125" style="8"/>
    <col min="12288" max="12288" width="15" style="8" customWidth="1"/>
    <col min="12289" max="12289" width="4.7109375" style="8" customWidth="1"/>
    <col min="12290" max="12290" width="8.5703125" style="8" customWidth="1"/>
    <col min="12291" max="12291" width="11.42578125" style="8" customWidth="1"/>
    <col min="12292" max="12292" width="11.5703125" style="8" bestFit="1" customWidth="1"/>
    <col min="12293" max="12293" width="4.7109375" style="8" customWidth="1"/>
    <col min="12294" max="12526" width="11.42578125" style="8"/>
    <col min="12527" max="12527" width="3.7109375" style="8" customWidth="1"/>
    <col min="12528" max="12528" width="11.28515625" style="8" customWidth="1"/>
    <col min="12529" max="12540" width="4.140625" style="8" customWidth="1"/>
    <col min="12541" max="12541" width="10.85546875" style="8" customWidth="1"/>
    <col min="12542" max="12542" width="4.7109375" style="8" customWidth="1"/>
    <col min="12543" max="12543" width="11.42578125" style="8"/>
    <col min="12544" max="12544" width="15" style="8" customWidth="1"/>
    <col min="12545" max="12545" width="4.7109375" style="8" customWidth="1"/>
    <col min="12546" max="12546" width="8.5703125" style="8" customWidth="1"/>
    <col min="12547" max="12547" width="11.42578125" style="8" customWidth="1"/>
    <col min="12548" max="12548" width="11.5703125" style="8" bestFit="1" customWidth="1"/>
    <col min="12549" max="12549" width="4.7109375" style="8" customWidth="1"/>
    <col min="12550" max="12782" width="11.42578125" style="8"/>
    <col min="12783" max="12783" width="3.7109375" style="8" customWidth="1"/>
    <col min="12784" max="12784" width="11.28515625" style="8" customWidth="1"/>
    <col min="12785" max="12796" width="4.140625" style="8" customWidth="1"/>
    <col min="12797" max="12797" width="10.85546875" style="8" customWidth="1"/>
    <col min="12798" max="12798" width="4.7109375" style="8" customWidth="1"/>
    <col min="12799" max="12799" width="11.42578125" style="8"/>
    <col min="12800" max="12800" width="15" style="8" customWidth="1"/>
    <col min="12801" max="12801" width="4.7109375" style="8" customWidth="1"/>
    <col min="12802" max="12802" width="8.5703125" style="8" customWidth="1"/>
    <col min="12803" max="12803" width="11.42578125" style="8" customWidth="1"/>
    <col min="12804" max="12804" width="11.5703125" style="8" bestFit="1" customWidth="1"/>
    <col min="12805" max="12805" width="4.7109375" style="8" customWidth="1"/>
    <col min="12806" max="13038" width="11.42578125" style="8"/>
    <col min="13039" max="13039" width="3.7109375" style="8" customWidth="1"/>
    <col min="13040" max="13040" width="11.28515625" style="8" customWidth="1"/>
    <col min="13041" max="13052" width="4.140625" style="8" customWidth="1"/>
    <col min="13053" max="13053" width="10.85546875" style="8" customWidth="1"/>
    <col min="13054" max="13054" width="4.7109375" style="8" customWidth="1"/>
    <col min="13055" max="13055" width="11.42578125" style="8"/>
    <col min="13056" max="13056" width="15" style="8" customWidth="1"/>
    <col min="13057" max="13057" width="4.7109375" style="8" customWidth="1"/>
    <col min="13058" max="13058" width="8.5703125" style="8" customWidth="1"/>
    <col min="13059" max="13059" width="11.42578125" style="8" customWidth="1"/>
    <col min="13060" max="13060" width="11.5703125" style="8" bestFit="1" customWidth="1"/>
    <col min="13061" max="13061" width="4.7109375" style="8" customWidth="1"/>
    <col min="13062" max="13294" width="11.42578125" style="8"/>
    <col min="13295" max="13295" width="3.7109375" style="8" customWidth="1"/>
    <col min="13296" max="13296" width="11.28515625" style="8" customWidth="1"/>
    <col min="13297" max="13308" width="4.140625" style="8" customWidth="1"/>
    <col min="13309" max="13309" width="10.85546875" style="8" customWidth="1"/>
    <col min="13310" max="13310" width="4.7109375" style="8" customWidth="1"/>
    <col min="13311" max="13311" width="11.42578125" style="8"/>
    <col min="13312" max="13312" width="15" style="8" customWidth="1"/>
    <col min="13313" max="13313" width="4.7109375" style="8" customWidth="1"/>
    <col min="13314" max="13314" width="8.5703125" style="8" customWidth="1"/>
    <col min="13315" max="13315" width="11.42578125" style="8" customWidth="1"/>
    <col min="13316" max="13316" width="11.5703125" style="8" bestFit="1" customWidth="1"/>
    <col min="13317" max="13317" width="4.7109375" style="8" customWidth="1"/>
    <col min="13318" max="13550" width="11.42578125" style="8"/>
    <col min="13551" max="13551" width="3.7109375" style="8" customWidth="1"/>
    <col min="13552" max="13552" width="11.28515625" style="8" customWidth="1"/>
    <col min="13553" max="13564" width="4.140625" style="8" customWidth="1"/>
    <col min="13565" max="13565" width="10.85546875" style="8" customWidth="1"/>
    <col min="13566" max="13566" width="4.7109375" style="8" customWidth="1"/>
    <col min="13567" max="13567" width="11.42578125" style="8"/>
    <col min="13568" max="13568" width="15" style="8" customWidth="1"/>
    <col min="13569" max="13569" width="4.7109375" style="8" customWidth="1"/>
    <col min="13570" max="13570" width="8.5703125" style="8" customWidth="1"/>
    <col min="13571" max="13571" width="11.42578125" style="8" customWidth="1"/>
    <col min="13572" max="13572" width="11.5703125" style="8" bestFit="1" customWidth="1"/>
    <col min="13573" max="13573" width="4.7109375" style="8" customWidth="1"/>
    <col min="13574" max="13806" width="11.42578125" style="8"/>
    <col min="13807" max="13807" width="3.7109375" style="8" customWidth="1"/>
    <col min="13808" max="13808" width="11.28515625" style="8" customWidth="1"/>
    <col min="13809" max="13820" width="4.140625" style="8" customWidth="1"/>
    <col min="13821" max="13821" width="10.85546875" style="8" customWidth="1"/>
    <col min="13822" max="13822" width="4.7109375" style="8" customWidth="1"/>
    <col min="13823" max="13823" width="11.42578125" style="8"/>
    <col min="13824" max="13824" width="15" style="8" customWidth="1"/>
    <col min="13825" max="13825" width="4.7109375" style="8" customWidth="1"/>
    <col min="13826" max="13826" width="8.5703125" style="8" customWidth="1"/>
    <col min="13827" max="13827" width="11.42578125" style="8" customWidth="1"/>
    <col min="13828" max="13828" width="11.5703125" style="8" bestFit="1" customWidth="1"/>
    <col min="13829" max="13829" width="4.7109375" style="8" customWidth="1"/>
    <col min="13830" max="14062" width="11.42578125" style="8"/>
    <col min="14063" max="14063" width="3.7109375" style="8" customWidth="1"/>
    <col min="14064" max="14064" width="11.28515625" style="8" customWidth="1"/>
    <col min="14065" max="14076" width="4.140625" style="8" customWidth="1"/>
    <col min="14077" max="14077" width="10.85546875" style="8" customWidth="1"/>
    <col min="14078" max="14078" width="4.7109375" style="8" customWidth="1"/>
    <col min="14079" max="14079" width="11.42578125" style="8"/>
    <col min="14080" max="14080" width="15" style="8" customWidth="1"/>
    <col min="14081" max="14081" width="4.7109375" style="8" customWidth="1"/>
    <col min="14082" max="14082" width="8.5703125" style="8" customWidth="1"/>
    <col min="14083" max="14083" width="11.42578125" style="8" customWidth="1"/>
    <col min="14084" max="14084" width="11.5703125" style="8" bestFit="1" customWidth="1"/>
    <col min="14085" max="14085" width="4.7109375" style="8" customWidth="1"/>
    <col min="14086" max="14318" width="11.42578125" style="8"/>
    <col min="14319" max="14319" width="3.7109375" style="8" customWidth="1"/>
    <col min="14320" max="14320" width="11.28515625" style="8" customWidth="1"/>
    <col min="14321" max="14332" width="4.140625" style="8" customWidth="1"/>
    <col min="14333" max="14333" width="10.85546875" style="8" customWidth="1"/>
    <col min="14334" max="14334" width="4.7109375" style="8" customWidth="1"/>
    <col min="14335" max="14335" width="11.42578125" style="8"/>
    <col min="14336" max="14336" width="15" style="8" customWidth="1"/>
    <col min="14337" max="14337" width="4.7109375" style="8" customWidth="1"/>
    <col min="14338" max="14338" width="8.5703125" style="8" customWidth="1"/>
    <col min="14339" max="14339" width="11.42578125" style="8" customWidth="1"/>
    <col min="14340" max="14340" width="11.5703125" style="8" bestFit="1" customWidth="1"/>
    <col min="14341" max="14341" width="4.7109375" style="8" customWidth="1"/>
    <col min="14342" max="14574" width="11.42578125" style="8"/>
    <col min="14575" max="14575" width="3.7109375" style="8" customWidth="1"/>
    <col min="14576" max="14576" width="11.28515625" style="8" customWidth="1"/>
    <col min="14577" max="14588" width="4.140625" style="8" customWidth="1"/>
    <col min="14589" max="14589" width="10.85546875" style="8" customWidth="1"/>
    <col min="14590" max="14590" width="4.7109375" style="8" customWidth="1"/>
    <col min="14591" max="14591" width="11.42578125" style="8"/>
    <col min="14592" max="14592" width="15" style="8" customWidth="1"/>
    <col min="14593" max="14593" width="4.7109375" style="8" customWidth="1"/>
    <col min="14594" max="14594" width="8.5703125" style="8" customWidth="1"/>
    <col min="14595" max="14595" width="11.42578125" style="8" customWidth="1"/>
    <col min="14596" max="14596" width="11.5703125" style="8" bestFit="1" customWidth="1"/>
    <col min="14597" max="14597" width="4.7109375" style="8" customWidth="1"/>
    <col min="14598" max="14830" width="11.42578125" style="8"/>
    <col min="14831" max="14831" width="3.7109375" style="8" customWidth="1"/>
    <col min="14832" max="14832" width="11.28515625" style="8" customWidth="1"/>
    <col min="14833" max="14844" width="4.140625" style="8" customWidth="1"/>
    <col min="14845" max="14845" width="10.85546875" style="8" customWidth="1"/>
    <col min="14846" max="14846" width="4.7109375" style="8" customWidth="1"/>
    <col min="14847" max="14847" width="11.42578125" style="8"/>
    <col min="14848" max="14848" width="15" style="8" customWidth="1"/>
    <col min="14849" max="14849" width="4.7109375" style="8" customWidth="1"/>
    <col min="14850" max="14850" width="8.5703125" style="8" customWidth="1"/>
    <col min="14851" max="14851" width="11.42578125" style="8" customWidth="1"/>
    <col min="14852" max="14852" width="11.5703125" style="8" bestFit="1" customWidth="1"/>
    <col min="14853" max="14853" width="4.7109375" style="8" customWidth="1"/>
    <col min="14854" max="15086" width="11.42578125" style="8"/>
    <col min="15087" max="15087" width="3.7109375" style="8" customWidth="1"/>
    <col min="15088" max="15088" width="11.28515625" style="8" customWidth="1"/>
    <col min="15089" max="15100" width="4.140625" style="8" customWidth="1"/>
    <col min="15101" max="15101" width="10.85546875" style="8" customWidth="1"/>
    <col min="15102" max="15102" width="4.7109375" style="8" customWidth="1"/>
    <col min="15103" max="15103" width="11.42578125" style="8"/>
    <col min="15104" max="15104" width="15" style="8" customWidth="1"/>
    <col min="15105" max="15105" width="4.7109375" style="8" customWidth="1"/>
    <col min="15106" max="15106" width="8.5703125" style="8" customWidth="1"/>
    <col min="15107" max="15107" width="11.42578125" style="8" customWidth="1"/>
    <col min="15108" max="15108" width="11.5703125" style="8" bestFit="1" customWidth="1"/>
    <col min="15109" max="15109" width="4.7109375" style="8" customWidth="1"/>
    <col min="15110" max="15342" width="11.42578125" style="8"/>
    <col min="15343" max="15343" width="3.7109375" style="8" customWidth="1"/>
    <col min="15344" max="15344" width="11.28515625" style="8" customWidth="1"/>
    <col min="15345" max="15356" width="4.140625" style="8" customWidth="1"/>
    <col min="15357" max="15357" width="10.85546875" style="8" customWidth="1"/>
    <col min="15358" max="15358" width="4.7109375" style="8" customWidth="1"/>
    <col min="15359" max="15359" width="11.42578125" style="8"/>
    <col min="15360" max="15360" width="15" style="8" customWidth="1"/>
    <col min="15361" max="15361" width="4.7109375" style="8" customWidth="1"/>
    <col min="15362" max="15362" width="8.5703125" style="8" customWidth="1"/>
    <col min="15363" max="15363" width="11.42578125" style="8" customWidth="1"/>
    <col min="15364" max="15364" width="11.5703125" style="8" bestFit="1" customWidth="1"/>
    <col min="15365" max="15365" width="4.7109375" style="8" customWidth="1"/>
    <col min="15366" max="15598" width="11.42578125" style="8"/>
    <col min="15599" max="15599" width="3.7109375" style="8" customWidth="1"/>
    <col min="15600" max="15600" width="11.28515625" style="8" customWidth="1"/>
    <col min="15601" max="15612" width="4.140625" style="8" customWidth="1"/>
    <col min="15613" max="15613" width="10.85546875" style="8" customWidth="1"/>
    <col min="15614" max="15614" width="4.7109375" style="8" customWidth="1"/>
    <col min="15615" max="15615" width="11.42578125" style="8"/>
    <col min="15616" max="15616" width="15" style="8" customWidth="1"/>
    <col min="15617" max="15617" width="4.7109375" style="8" customWidth="1"/>
    <col min="15618" max="15618" width="8.5703125" style="8" customWidth="1"/>
    <col min="15619" max="15619" width="11.42578125" style="8" customWidth="1"/>
    <col min="15620" max="15620" width="11.5703125" style="8" bestFit="1" customWidth="1"/>
    <col min="15621" max="15621" width="4.7109375" style="8" customWidth="1"/>
    <col min="15622" max="15854" width="11.42578125" style="8"/>
    <col min="15855" max="15855" width="3.7109375" style="8" customWidth="1"/>
    <col min="15856" max="15856" width="11.28515625" style="8" customWidth="1"/>
    <col min="15857" max="15868" width="4.140625" style="8" customWidth="1"/>
    <col min="15869" max="15869" width="10.85546875" style="8" customWidth="1"/>
    <col min="15870" max="15870" width="4.7109375" style="8" customWidth="1"/>
    <col min="15871" max="15871" width="11.42578125" style="8"/>
    <col min="15872" max="15872" width="15" style="8" customWidth="1"/>
    <col min="15873" max="15873" width="4.7109375" style="8" customWidth="1"/>
    <col min="15874" max="15874" width="8.5703125" style="8" customWidth="1"/>
    <col min="15875" max="15875" width="11.42578125" style="8" customWidth="1"/>
    <col min="15876" max="15876" width="11.5703125" style="8" bestFit="1" customWidth="1"/>
    <col min="15877" max="15877" width="4.7109375" style="8" customWidth="1"/>
    <col min="15878" max="16110" width="11.42578125" style="8"/>
    <col min="16111" max="16111" width="3.7109375" style="8" customWidth="1"/>
    <col min="16112" max="16112" width="11.28515625" style="8" customWidth="1"/>
    <col min="16113" max="16124" width="4.140625" style="8" customWidth="1"/>
    <col min="16125" max="16125" width="10.85546875" style="8" customWidth="1"/>
    <col min="16126" max="16126" width="4.7109375" style="8" customWidth="1"/>
    <col min="16127" max="16127" width="11.42578125" style="8"/>
    <col min="16128" max="16128" width="15" style="8" customWidth="1"/>
    <col min="16129" max="16129" width="4.7109375" style="8" customWidth="1"/>
    <col min="16130" max="16130" width="8.5703125" style="8" customWidth="1"/>
    <col min="16131" max="16131" width="11.42578125" style="8" customWidth="1"/>
    <col min="16132" max="16132" width="11.5703125" style="8" bestFit="1" customWidth="1"/>
    <col min="16133" max="16133" width="4.7109375" style="8" customWidth="1"/>
    <col min="16134" max="16384" width="11.42578125" style="8"/>
  </cols>
  <sheetData>
    <row r="1" spans="2:8" ht="15.75" thickBot="1" x14ac:dyDescent="0.3">
      <c r="B1" s="7"/>
      <c r="C1" s="7"/>
      <c r="D1" s="7"/>
      <c r="E1" s="7"/>
      <c r="F1" s="7"/>
      <c r="G1" s="7"/>
    </row>
    <row r="2" spans="2:8" x14ac:dyDescent="0.25">
      <c r="B2" s="9"/>
      <c r="C2" s="607">
        <v>2019</v>
      </c>
      <c r="D2" s="608"/>
      <c r="E2" s="7"/>
      <c r="F2" s="7"/>
      <c r="G2" s="7"/>
    </row>
    <row r="3" spans="2:8" ht="15.75" thickBot="1" x14ac:dyDescent="0.3">
      <c r="B3" s="11"/>
      <c r="C3" s="609">
        <v>2020</v>
      </c>
      <c r="D3" s="610"/>
      <c r="E3" s="7"/>
      <c r="F3" s="7"/>
      <c r="G3" s="7"/>
      <c r="H3" s="7"/>
    </row>
    <row r="4" spans="2:8" x14ac:dyDescent="0.25">
      <c r="B4" s="7"/>
      <c r="C4" s="7"/>
      <c r="D4" s="7"/>
      <c r="E4" s="7"/>
      <c r="F4" s="7"/>
      <c r="G4" s="7"/>
    </row>
    <row r="5" spans="2:8" ht="75" customHeight="1" x14ac:dyDescent="0.25">
      <c r="B5" s="12" t="s">
        <v>43</v>
      </c>
      <c r="C5" s="13" t="s">
        <v>44</v>
      </c>
      <c r="D5" s="14" t="s">
        <v>45</v>
      </c>
      <c r="E5" s="14" t="s">
        <v>46</v>
      </c>
      <c r="F5" s="15" t="s">
        <v>47</v>
      </c>
      <c r="G5" s="16"/>
    </row>
    <row r="6" spans="2:8" x14ac:dyDescent="0.25">
      <c r="B6" s="17" t="s">
        <v>62</v>
      </c>
      <c r="C6" s="18">
        <v>5357.18</v>
      </c>
      <c r="D6" s="18">
        <v>18473.28</v>
      </c>
      <c r="E6" s="18">
        <v>370.95</v>
      </c>
      <c r="F6" s="19">
        <v>1279.1500000000001</v>
      </c>
      <c r="G6" s="18"/>
    </row>
    <row r="7" spans="2:8" x14ac:dyDescent="0.25">
      <c r="B7" s="17" t="s">
        <v>64</v>
      </c>
      <c r="C7" s="18">
        <v>7178.44</v>
      </c>
      <c r="D7" s="18">
        <v>18473.28</v>
      </c>
      <c r="E7" s="18">
        <v>497.06</v>
      </c>
      <c r="F7" s="19">
        <v>1279.1500000000001</v>
      </c>
      <c r="G7" s="18"/>
    </row>
    <row r="8" spans="2:8" x14ac:dyDescent="0.25">
      <c r="B8" s="17" t="s">
        <v>66</v>
      </c>
      <c r="C8" s="18">
        <v>9205.86</v>
      </c>
      <c r="D8" s="18">
        <v>18473.28</v>
      </c>
      <c r="E8" s="18">
        <v>637.44000000000005</v>
      </c>
      <c r="F8" s="19">
        <v>1279.1500000000001</v>
      </c>
      <c r="G8" s="18"/>
    </row>
    <row r="9" spans="2:8" x14ac:dyDescent="0.25">
      <c r="B9" s="20"/>
      <c r="C9" s="20"/>
      <c r="D9" s="20"/>
      <c r="E9" s="20"/>
      <c r="F9" s="20"/>
      <c r="G9" s="18"/>
    </row>
    <row r="10" spans="2:8" s="21" customFormat="1" ht="5.0999999999999996" customHeight="1" x14ac:dyDescent="0.25">
      <c r="C10" s="22"/>
      <c r="D10" s="22"/>
      <c r="E10" s="22"/>
      <c r="F10" s="22"/>
      <c r="G10" s="22"/>
    </row>
    <row r="11" spans="2:8" x14ac:dyDescent="0.25">
      <c r="B11" s="23" t="s">
        <v>69</v>
      </c>
      <c r="C11" s="24">
        <v>11044.53</v>
      </c>
      <c r="D11" s="24">
        <v>18473.28</v>
      </c>
      <c r="E11" s="24">
        <v>764.76</v>
      </c>
      <c r="F11" s="25">
        <v>1279.1500000000001</v>
      </c>
      <c r="G11" s="18"/>
    </row>
    <row r="12" spans="2:8" x14ac:dyDescent="0.25">
      <c r="B12" s="17" t="s">
        <v>71</v>
      </c>
      <c r="C12" s="18">
        <v>14819.05</v>
      </c>
      <c r="D12" s="18">
        <v>18473.28</v>
      </c>
      <c r="E12" s="18">
        <v>1026.1199999999999</v>
      </c>
      <c r="F12" s="19">
        <v>1279.1500000000001</v>
      </c>
      <c r="G12" s="18"/>
    </row>
    <row r="13" spans="2:8" x14ac:dyDescent="0.25">
      <c r="B13" s="17" t="s">
        <v>73</v>
      </c>
      <c r="C13" s="18">
        <v>19005.919999999998</v>
      </c>
      <c r="D13" s="18">
        <v>21005.919999999998</v>
      </c>
      <c r="E13" s="18">
        <v>1316.03</v>
      </c>
      <c r="F13" s="19">
        <v>1464.29</v>
      </c>
      <c r="G13" s="18"/>
    </row>
    <row r="14" spans="2:8" x14ac:dyDescent="0.25">
      <c r="B14" s="20"/>
      <c r="C14" s="20"/>
      <c r="D14" s="20"/>
      <c r="E14" s="20"/>
      <c r="F14" s="20"/>
      <c r="G14" s="18"/>
    </row>
    <row r="15" spans="2:8" s="21" customFormat="1" ht="5.0999999999999996" customHeight="1" x14ac:dyDescent="0.25">
      <c r="C15" s="22"/>
      <c r="D15" s="22"/>
      <c r="E15" s="22"/>
      <c r="F15" s="7"/>
      <c r="G15" s="7"/>
    </row>
    <row r="16" spans="2:8" x14ac:dyDescent="0.25">
      <c r="B16" s="23" t="s">
        <v>75</v>
      </c>
      <c r="C16" s="24">
        <v>3953.84</v>
      </c>
      <c r="D16" s="24">
        <v>18473.28</v>
      </c>
      <c r="E16" s="24">
        <v>273.77999999999997</v>
      </c>
      <c r="F16" s="25">
        <v>1279.1500000000001</v>
      </c>
      <c r="G16" s="18"/>
    </row>
    <row r="17" spans="1:9" x14ac:dyDescent="0.25">
      <c r="B17" s="17" t="s">
        <v>77</v>
      </c>
      <c r="C17" s="18">
        <v>5278.08</v>
      </c>
      <c r="D17" s="18">
        <v>18473.28</v>
      </c>
      <c r="E17" s="18">
        <v>365.47</v>
      </c>
      <c r="F17" s="19">
        <v>1279.1500000000001</v>
      </c>
      <c r="G17" s="18"/>
      <c r="I17" s="70"/>
    </row>
    <row r="18" spans="1:9" x14ac:dyDescent="0.25">
      <c r="B18" s="17" t="s">
        <v>79</v>
      </c>
      <c r="C18" s="18">
        <v>8459</v>
      </c>
      <c r="D18" s="18">
        <v>18473.28</v>
      </c>
      <c r="E18" s="18">
        <v>585.72</v>
      </c>
      <c r="F18" s="19">
        <v>1279.1500000000001</v>
      </c>
      <c r="G18" s="18"/>
    </row>
    <row r="19" spans="1:9" x14ac:dyDescent="0.25">
      <c r="B19" s="20"/>
      <c r="C19" s="20"/>
      <c r="D19" s="20"/>
      <c r="E19" s="20"/>
      <c r="F19" s="20"/>
      <c r="G19" s="18"/>
    </row>
    <row r="20" spans="1:9" ht="5.0999999999999996" customHeight="1" x14ac:dyDescent="0.25">
      <c r="C20" s="22"/>
      <c r="D20" s="22"/>
      <c r="E20" s="22"/>
      <c r="F20" s="7"/>
      <c r="G20" s="7"/>
    </row>
    <row r="21" spans="1:9" x14ac:dyDescent="0.25">
      <c r="B21" s="7"/>
      <c r="C21" s="7"/>
      <c r="D21" s="7"/>
      <c r="E21" s="7"/>
      <c r="F21" s="7"/>
      <c r="G21" s="18"/>
    </row>
    <row r="22" spans="1:9" x14ac:dyDescent="0.25">
      <c r="B22" s="7"/>
      <c r="C22" s="7"/>
      <c r="D22" s="7"/>
      <c r="E22" s="7"/>
      <c r="F22" s="7"/>
      <c r="G22" s="7"/>
    </row>
    <row r="23" spans="1:9" ht="22.5" customHeight="1" x14ac:dyDescent="0.25">
      <c r="A23" s="27"/>
      <c r="B23" s="29"/>
      <c r="C23" s="29"/>
      <c r="D23" s="35"/>
      <c r="E23" s="35"/>
      <c r="F23" s="33"/>
      <c r="G23" s="29"/>
    </row>
    <row r="24" spans="1:9" ht="22.5" customHeight="1" x14ac:dyDescent="0.25">
      <c r="A24" s="27"/>
      <c r="B24" s="29"/>
      <c r="C24" s="29"/>
      <c r="D24" s="30"/>
      <c r="E24" s="34"/>
      <c r="F24" s="606"/>
      <c r="G24" s="606"/>
    </row>
    <row r="25" spans="1:9" ht="22.5" customHeight="1" x14ac:dyDescent="0.25">
      <c r="A25" s="27"/>
      <c r="B25" s="29"/>
      <c r="C25" s="29"/>
      <c r="D25" s="30"/>
      <c r="E25" s="34"/>
      <c r="F25" s="606"/>
      <c r="G25" s="606"/>
    </row>
    <row r="26" spans="1:9" ht="22.5" customHeight="1" x14ac:dyDescent="0.25">
      <c r="A26" s="27"/>
      <c r="B26" s="29"/>
      <c r="C26" s="29"/>
      <c r="D26" s="606"/>
      <c r="E26" s="606"/>
      <c r="F26" s="606"/>
      <c r="G26" s="606"/>
    </row>
    <row r="27" spans="1:9" ht="22.5" customHeight="1" x14ac:dyDescent="0.25">
      <c r="A27" s="27"/>
      <c r="B27" s="29"/>
      <c r="C27" s="29"/>
      <c r="D27" s="29"/>
      <c r="E27" s="29"/>
      <c r="F27" s="29"/>
      <c r="G27" s="29"/>
    </row>
    <row r="28" spans="1:9" ht="22.5" customHeight="1" x14ac:dyDescent="0.25">
      <c r="A28" s="27"/>
      <c r="B28" s="29"/>
      <c r="C28" s="29"/>
      <c r="D28" s="32"/>
      <c r="E28" s="32"/>
      <c r="F28" s="29"/>
      <c r="G28" s="29"/>
    </row>
    <row r="29" spans="1:9" ht="22.5" customHeight="1" x14ac:dyDescent="0.25">
      <c r="A29" s="27"/>
      <c r="B29" s="29"/>
      <c r="C29" s="29"/>
      <c r="D29" s="29"/>
      <c r="E29" s="29"/>
      <c r="F29" s="29"/>
      <c r="G29" s="29"/>
    </row>
    <row r="30" spans="1:9" ht="22.5" customHeight="1" x14ac:dyDescent="0.25">
      <c r="A30" s="27"/>
      <c r="B30" s="29"/>
      <c r="C30" s="29"/>
      <c r="D30" s="29"/>
      <c r="E30" s="29"/>
      <c r="F30" s="29"/>
      <c r="G30" s="31"/>
    </row>
    <row r="31" spans="1:9" x14ac:dyDescent="0.25">
      <c r="B31" s="7"/>
      <c r="C31" s="7"/>
      <c r="D31" s="7"/>
      <c r="E31" s="7"/>
      <c r="F31" s="7"/>
      <c r="G31" s="7"/>
    </row>
    <row r="32" spans="1:9" x14ac:dyDescent="0.25">
      <c r="B32" s="7"/>
      <c r="C32" s="7"/>
      <c r="D32" s="7"/>
      <c r="E32" s="7"/>
      <c r="F32" s="7"/>
      <c r="G32" s="7"/>
    </row>
    <row r="33" spans="2:7" x14ac:dyDescent="0.25">
      <c r="B33" s="7"/>
      <c r="C33" s="7"/>
      <c r="D33" s="7"/>
      <c r="E33" s="7"/>
      <c r="F33" s="7"/>
      <c r="G33" s="7"/>
    </row>
    <row r="34" spans="2:7" x14ac:dyDescent="0.25">
      <c r="B34" s="7"/>
      <c r="C34" s="7"/>
      <c r="D34" s="7"/>
      <c r="E34" s="7"/>
      <c r="F34" s="7"/>
      <c r="G34" s="7"/>
    </row>
    <row r="35" spans="2:7" ht="20.100000000000001" customHeight="1" x14ac:dyDescent="0.25">
      <c r="B35" s="7"/>
      <c r="C35" s="7"/>
      <c r="D35" s="7"/>
      <c r="E35" s="7"/>
      <c r="F35" s="7"/>
      <c r="G35" s="7"/>
    </row>
    <row r="36" spans="2:7" ht="20.100000000000001" customHeight="1" x14ac:dyDescent="0.25">
      <c r="B36" s="7"/>
      <c r="C36" s="7"/>
      <c r="D36" s="7"/>
      <c r="E36" s="7"/>
      <c r="F36" s="7"/>
      <c r="G36" s="7"/>
    </row>
    <row r="37" spans="2:7" ht="20.100000000000001" customHeight="1" x14ac:dyDescent="0.25">
      <c r="B37" s="7"/>
      <c r="C37" s="7"/>
      <c r="D37" s="7"/>
      <c r="E37" s="7"/>
      <c r="F37" s="7"/>
      <c r="G37" s="7"/>
    </row>
    <row r="38" spans="2:7" ht="20.100000000000001" customHeight="1" x14ac:dyDescent="0.25">
      <c r="B38" s="7"/>
      <c r="C38" s="7"/>
      <c r="D38" s="7"/>
      <c r="E38" s="7"/>
      <c r="F38" s="7"/>
      <c r="G38" s="7"/>
    </row>
  </sheetData>
  <mergeCells count="5">
    <mergeCell ref="C2:D2"/>
    <mergeCell ref="C3:D3"/>
    <mergeCell ref="F24:G24"/>
    <mergeCell ref="F25:G25"/>
    <mergeCell ref="D26:G26"/>
  </mergeCells>
  <pageMargins left="0.51181102362204722" right="0.51181102362204722" top="0.59055118110236227" bottom="0.59055118110236227" header="0.31496062992125984" footer="0.31496062992125984"/>
  <pageSetup paperSize="9" scale="72" orientation="landscape" verticalDpi="4294967293" r:id="rId1"/>
  <headerFooter>
    <oddFooter>&amp;C&amp;Z&amp;F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C3" sqref="C3:D3"/>
    </sheetView>
  </sheetViews>
  <sheetFormatPr baseColWidth="10" defaultRowHeight="12.75" x14ac:dyDescent="0.2"/>
  <sheetData>
    <row r="1" spans="1:10" ht="15.75" thickBot="1" x14ac:dyDescent="0.3">
      <c r="A1" s="8"/>
      <c r="B1" s="7"/>
      <c r="C1" s="7"/>
      <c r="D1" s="7"/>
      <c r="E1" s="7"/>
      <c r="F1" s="7"/>
      <c r="G1" s="7"/>
    </row>
    <row r="2" spans="1:10" ht="15" x14ac:dyDescent="0.25">
      <c r="A2" s="8"/>
      <c r="B2" s="9"/>
      <c r="C2" s="607">
        <v>2020</v>
      </c>
      <c r="D2" s="608"/>
      <c r="E2" s="102"/>
      <c r="F2" s="7"/>
      <c r="G2" s="7"/>
    </row>
    <row r="3" spans="1:10" ht="15.75" thickBot="1" x14ac:dyDescent="0.3">
      <c r="A3" s="8"/>
      <c r="B3" s="11"/>
      <c r="C3" s="609">
        <v>2021</v>
      </c>
      <c r="D3" s="610"/>
      <c r="E3" s="102"/>
      <c r="F3" s="7"/>
      <c r="G3" s="28"/>
      <c r="H3" s="69"/>
      <c r="I3" s="69"/>
      <c r="J3" s="69"/>
    </row>
    <row r="4" spans="1:10" ht="15" x14ac:dyDescent="0.25">
      <c r="A4" s="8"/>
      <c r="B4" s="7"/>
      <c r="C4" s="7"/>
      <c r="D4" s="7"/>
      <c r="E4" s="7"/>
      <c r="F4" s="7"/>
      <c r="G4" s="7"/>
    </row>
    <row r="5" spans="1:10" ht="63.75" x14ac:dyDescent="0.25">
      <c r="A5" s="8"/>
      <c r="B5" s="12" t="s">
        <v>43</v>
      </c>
      <c r="C5" s="13" t="s">
        <v>44</v>
      </c>
      <c r="D5" s="14" t="s">
        <v>160</v>
      </c>
      <c r="E5" s="14" t="s">
        <v>161</v>
      </c>
      <c r="F5" s="14" t="s">
        <v>46</v>
      </c>
      <c r="G5" s="15" t="s">
        <v>47</v>
      </c>
    </row>
    <row r="6" spans="1:10" ht="15" x14ac:dyDescent="0.25">
      <c r="A6" s="8"/>
      <c r="B6" s="17" t="s">
        <v>62</v>
      </c>
      <c r="C6" s="18">
        <v>6355.47</v>
      </c>
      <c r="D6" s="18">
        <v>23382.7</v>
      </c>
      <c r="E6" s="24">
        <v>21856.29</v>
      </c>
      <c r="F6" s="18">
        <v>0</v>
      </c>
      <c r="G6" s="19">
        <v>0</v>
      </c>
    </row>
    <row r="7" spans="1:10" ht="15" x14ac:dyDescent="0.25">
      <c r="A7" s="8"/>
      <c r="B7" s="17" t="s">
        <v>64</v>
      </c>
      <c r="C7" s="18">
        <v>8543.85</v>
      </c>
      <c r="D7" s="18">
        <v>23382.7</v>
      </c>
      <c r="E7" s="18">
        <v>21856.29</v>
      </c>
      <c r="F7" s="18">
        <v>0</v>
      </c>
      <c r="G7" s="19">
        <v>0</v>
      </c>
    </row>
    <row r="8" spans="1:10" ht="15" x14ac:dyDescent="0.25">
      <c r="A8" s="8"/>
      <c r="B8" s="17" t="s">
        <v>66</v>
      </c>
      <c r="C8" s="18">
        <v>10967.82</v>
      </c>
      <c r="D8" s="18">
        <v>23382.7</v>
      </c>
      <c r="E8" s="18">
        <v>21856.29</v>
      </c>
      <c r="F8" s="18">
        <v>0</v>
      </c>
      <c r="G8" s="19">
        <v>0</v>
      </c>
    </row>
    <row r="9" spans="1:10" ht="15" x14ac:dyDescent="0.25">
      <c r="A9" s="8"/>
      <c r="B9" s="20"/>
      <c r="C9" s="20"/>
      <c r="D9" s="20"/>
      <c r="E9" s="20"/>
      <c r="F9" s="20"/>
      <c r="G9" s="20"/>
    </row>
    <row r="10" spans="1:10" ht="15" x14ac:dyDescent="0.25">
      <c r="A10" s="21"/>
      <c r="B10" s="21"/>
      <c r="C10" s="22"/>
      <c r="D10" s="22"/>
      <c r="E10" s="22"/>
      <c r="F10" s="22"/>
      <c r="G10" s="22"/>
    </row>
    <row r="11" spans="1:10" ht="15" x14ac:dyDescent="0.25">
      <c r="A11" s="8"/>
      <c r="B11" s="23" t="s">
        <v>69</v>
      </c>
      <c r="C11" s="24">
        <v>13474.78</v>
      </c>
      <c r="D11" s="24">
        <v>23382.7</v>
      </c>
      <c r="E11" s="104">
        <v>0</v>
      </c>
      <c r="F11" s="24">
        <v>0</v>
      </c>
      <c r="G11" s="25">
        <v>0</v>
      </c>
    </row>
    <row r="12" spans="1:10" ht="15" x14ac:dyDescent="0.25">
      <c r="A12" s="8"/>
      <c r="B12" s="17" t="s">
        <v>71</v>
      </c>
      <c r="C12" s="18">
        <v>18233.84</v>
      </c>
      <c r="D12" s="18">
        <v>23382.7</v>
      </c>
      <c r="E12" s="105">
        <v>0</v>
      </c>
      <c r="F12" s="18">
        <v>0</v>
      </c>
      <c r="G12" s="19">
        <v>0</v>
      </c>
    </row>
    <row r="13" spans="1:10" ht="15" x14ac:dyDescent="0.25">
      <c r="A13" s="8"/>
      <c r="B13" s="17" t="s">
        <v>73</v>
      </c>
      <c r="C13" s="18">
        <v>23387.32</v>
      </c>
      <c r="D13" s="18">
        <v>25237.93</v>
      </c>
      <c r="E13" s="105">
        <v>0</v>
      </c>
      <c r="F13" s="18">
        <v>0</v>
      </c>
      <c r="G13" s="19">
        <v>0</v>
      </c>
    </row>
    <row r="14" spans="1:10" ht="15" x14ac:dyDescent="0.25">
      <c r="A14" s="8"/>
      <c r="B14" s="20"/>
      <c r="C14" s="20"/>
      <c r="D14" s="20"/>
      <c r="E14" s="20"/>
      <c r="F14" s="20"/>
      <c r="G14" s="20"/>
    </row>
    <row r="15" spans="1:10" ht="15" x14ac:dyDescent="0.25">
      <c r="A15" s="21"/>
      <c r="B15" s="21"/>
      <c r="C15" s="22"/>
      <c r="D15" s="22"/>
      <c r="E15" s="22"/>
      <c r="F15" s="22"/>
      <c r="G15" s="7"/>
    </row>
    <row r="16" spans="1:10" ht="15" x14ac:dyDescent="0.25">
      <c r="A16" s="8"/>
      <c r="B16" s="23" t="s">
        <v>75</v>
      </c>
      <c r="C16" s="24">
        <v>4983.3500000000004</v>
      </c>
      <c r="D16" s="105">
        <v>0</v>
      </c>
      <c r="E16" s="24">
        <v>21856.29</v>
      </c>
      <c r="F16" s="24">
        <v>0</v>
      </c>
      <c r="G16" s="25">
        <v>0</v>
      </c>
    </row>
    <row r="17" spans="1:7" ht="15" x14ac:dyDescent="0.25">
      <c r="A17" s="8"/>
      <c r="B17" s="17" t="s">
        <v>77</v>
      </c>
      <c r="C17" s="18">
        <v>6705.92</v>
      </c>
      <c r="D17" s="105">
        <v>0</v>
      </c>
      <c r="E17" s="18">
        <v>21856.29</v>
      </c>
      <c r="F17" s="18">
        <v>0</v>
      </c>
      <c r="G17" s="19">
        <v>0</v>
      </c>
    </row>
    <row r="18" spans="1:7" ht="15" x14ac:dyDescent="0.25">
      <c r="A18" s="8"/>
      <c r="B18" s="17" t="s">
        <v>79</v>
      </c>
      <c r="C18" s="18">
        <v>9744.92</v>
      </c>
      <c r="D18" s="105">
        <v>0</v>
      </c>
      <c r="E18" s="18">
        <v>21856.29</v>
      </c>
      <c r="F18" s="18">
        <v>0</v>
      </c>
      <c r="G18" s="19">
        <v>0</v>
      </c>
    </row>
    <row r="19" spans="1:7" ht="15" x14ac:dyDescent="0.25">
      <c r="A19" s="8"/>
      <c r="B19" s="20"/>
      <c r="C19" s="20"/>
      <c r="D19" s="20"/>
      <c r="E19" s="20"/>
      <c r="F19" s="20"/>
      <c r="G19" s="20"/>
    </row>
    <row r="20" spans="1:7" ht="15" x14ac:dyDescent="0.25">
      <c r="A20" s="8"/>
      <c r="B20" s="8"/>
      <c r="C20" s="22"/>
      <c r="D20" s="22"/>
      <c r="E20" s="22"/>
      <c r="F20" s="22"/>
      <c r="G20" s="7"/>
    </row>
    <row r="21" spans="1:7" ht="15" x14ac:dyDescent="0.25">
      <c r="A21" s="8"/>
      <c r="B21" s="7"/>
      <c r="C21" s="7"/>
      <c r="D21" s="7"/>
      <c r="E21" s="7"/>
      <c r="F21" s="7"/>
      <c r="G21" s="7"/>
    </row>
    <row r="22" spans="1:7" ht="15" x14ac:dyDescent="0.25">
      <c r="A22" s="8"/>
      <c r="B22" s="7"/>
      <c r="C22" s="7"/>
      <c r="D22" s="7"/>
      <c r="E22" s="7"/>
      <c r="F22" s="7"/>
      <c r="G22" s="7"/>
    </row>
    <row r="23" spans="1:7" ht="15" x14ac:dyDescent="0.25">
      <c r="A23" s="27"/>
      <c r="B23" s="29"/>
      <c r="C23" s="29"/>
      <c r="D23" s="35"/>
      <c r="E23" s="35"/>
      <c r="F23" s="35"/>
      <c r="G23" s="33"/>
    </row>
  </sheetData>
  <mergeCells count="2">
    <mergeCell ref="C2:D2"/>
    <mergeCell ref="C3:D3"/>
  </mergeCells>
  <pageMargins left="0.7" right="0.7" top="0.78740157499999996" bottom="0.78740157499999996"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C3" sqref="C3:D3"/>
    </sheetView>
  </sheetViews>
  <sheetFormatPr baseColWidth="10" defaultRowHeight="12.75" x14ac:dyDescent="0.2"/>
  <sheetData>
    <row r="1" spans="1:10" ht="15.75" thickBot="1" x14ac:dyDescent="0.3">
      <c r="A1" s="8"/>
      <c r="B1" s="7"/>
      <c r="C1" s="7"/>
      <c r="D1" s="7"/>
      <c r="E1" s="7"/>
      <c r="F1" s="7"/>
      <c r="G1" s="7"/>
    </row>
    <row r="2" spans="1:10" ht="15" x14ac:dyDescent="0.25">
      <c r="A2" s="8"/>
      <c r="B2" s="9"/>
      <c r="C2" s="607">
        <v>2021</v>
      </c>
      <c r="D2" s="608"/>
      <c r="E2" s="102"/>
      <c r="F2" s="7"/>
      <c r="G2" s="7"/>
    </row>
    <row r="3" spans="1:10" ht="15.75" thickBot="1" x14ac:dyDescent="0.3">
      <c r="A3" s="8"/>
      <c r="B3" s="11"/>
      <c r="C3" s="609">
        <v>2022</v>
      </c>
      <c r="D3" s="610"/>
      <c r="E3" s="102"/>
      <c r="F3" s="7"/>
      <c r="G3" s="28"/>
      <c r="H3" s="69"/>
      <c r="I3" s="69"/>
      <c r="J3" s="69"/>
    </row>
    <row r="4" spans="1:10" ht="15" x14ac:dyDescent="0.25">
      <c r="A4" s="8"/>
      <c r="B4" s="7"/>
      <c r="C4" s="7"/>
      <c r="D4" s="7"/>
      <c r="E4" s="7"/>
      <c r="F4" s="7"/>
      <c r="G4" s="7"/>
    </row>
    <row r="5" spans="1:10" ht="63.75" x14ac:dyDescent="0.25">
      <c r="A5" s="8"/>
      <c r="B5" s="12" t="s">
        <v>43</v>
      </c>
      <c r="C5" s="13" t="s">
        <v>44</v>
      </c>
      <c r="D5" s="14" t="s">
        <v>160</v>
      </c>
      <c r="E5" s="14" t="s">
        <v>161</v>
      </c>
      <c r="F5" s="14" t="s">
        <v>46</v>
      </c>
      <c r="G5" s="15" t="s">
        <v>47</v>
      </c>
    </row>
    <row r="6" spans="1:10" ht="15" x14ac:dyDescent="0.25">
      <c r="A6" s="8"/>
      <c r="B6" s="17" t="s">
        <v>62</v>
      </c>
      <c r="C6" s="18">
        <v>6408.22</v>
      </c>
      <c r="D6" s="18">
        <v>23576.78</v>
      </c>
      <c r="E6" s="18">
        <v>22037.7</v>
      </c>
      <c r="F6" s="18">
        <v>0</v>
      </c>
      <c r="G6" s="19">
        <v>0</v>
      </c>
    </row>
    <row r="7" spans="1:10" ht="15" x14ac:dyDescent="0.25">
      <c r="A7" s="8"/>
      <c r="B7" s="17" t="s">
        <v>64</v>
      </c>
      <c r="C7" s="18">
        <v>8614.76</v>
      </c>
      <c r="D7" s="18">
        <v>23576.78</v>
      </c>
      <c r="E7" s="18">
        <v>22037.7</v>
      </c>
      <c r="F7" s="18">
        <v>0</v>
      </c>
      <c r="G7" s="19">
        <v>0</v>
      </c>
    </row>
    <row r="8" spans="1:10" ht="15" x14ac:dyDescent="0.25">
      <c r="A8" s="8"/>
      <c r="B8" s="17" t="s">
        <v>66</v>
      </c>
      <c r="C8" s="18">
        <v>11058.85</v>
      </c>
      <c r="D8" s="18">
        <v>23576.78</v>
      </c>
      <c r="E8" s="18">
        <v>22037.7</v>
      </c>
      <c r="F8" s="18">
        <v>0</v>
      </c>
      <c r="G8" s="19">
        <v>0</v>
      </c>
    </row>
    <row r="9" spans="1:10" ht="15" x14ac:dyDescent="0.25">
      <c r="A9" s="8"/>
      <c r="B9" s="20"/>
      <c r="C9" s="20"/>
      <c r="D9" s="20"/>
      <c r="E9" s="20"/>
      <c r="F9" s="20"/>
      <c r="G9" s="20"/>
    </row>
    <row r="10" spans="1:10" ht="15" x14ac:dyDescent="0.25">
      <c r="A10" s="21"/>
      <c r="B10" s="21"/>
      <c r="C10" s="22"/>
      <c r="D10" s="22"/>
      <c r="E10" s="22"/>
      <c r="F10" s="22"/>
      <c r="G10" s="22"/>
    </row>
    <row r="11" spans="1:10" ht="15" x14ac:dyDescent="0.25">
      <c r="A11" s="8"/>
      <c r="B11" s="23" t="s">
        <v>69</v>
      </c>
      <c r="C11" s="24">
        <v>13586.62</v>
      </c>
      <c r="D11" s="24">
        <v>23576.78</v>
      </c>
      <c r="E11" s="104">
        <v>0</v>
      </c>
      <c r="F11" s="24">
        <v>0</v>
      </c>
      <c r="G11" s="25">
        <v>0</v>
      </c>
    </row>
    <row r="12" spans="1:10" ht="15" x14ac:dyDescent="0.25">
      <c r="A12" s="8"/>
      <c r="B12" s="17" t="s">
        <v>71</v>
      </c>
      <c r="C12" s="18">
        <v>18385.18</v>
      </c>
      <c r="D12" s="18">
        <v>23576.78</v>
      </c>
      <c r="E12" s="105">
        <v>0</v>
      </c>
      <c r="F12" s="18">
        <v>0</v>
      </c>
      <c r="G12" s="19">
        <v>0</v>
      </c>
    </row>
    <row r="13" spans="1:10" ht="15" x14ac:dyDescent="0.25">
      <c r="A13" s="8"/>
      <c r="B13" s="17" t="s">
        <v>73</v>
      </c>
      <c r="C13" s="18">
        <v>23581.43</v>
      </c>
      <c r="D13" s="18">
        <v>25447.4</v>
      </c>
      <c r="E13" s="105">
        <v>0</v>
      </c>
      <c r="F13" s="18">
        <v>0</v>
      </c>
      <c r="G13" s="19">
        <v>0</v>
      </c>
    </row>
    <row r="14" spans="1:10" ht="15" x14ac:dyDescent="0.25">
      <c r="A14" s="8"/>
      <c r="B14" s="20"/>
      <c r="C14" s="20"/>
      <c r="D14" s="20"/>
      <c r="E14" s="20"/>
      <c r="F14" s="20"/>
      <c r="G14" s="20"/>
    </row>
    <row r="15" spans="1:10" ht="15" x14ac:dyDescent="0.25">
      <c r="A15" s="21"/>
      <c r="B15" s="21"/>
      <c r="C15" s="22"/>
      <c r="D15" s="22"/>
      <c r="E15" s="22"/>
      <c r="F15" s="22"/>
      <c r="G15" s="7"/>
    </row>
    <row r="16" spans="1:10" ht="15" x14ac:dyDescent="0.25">
      <c r="A16" s="8"/>
      <c r="B16" s="23" t="s">
        <v>75</v>
      </c>
      <c r="C16" s="24">
        <v>5024.71</v>
      </c>
      <c r="D16" s="104">
        <v>0</v>
      </c>
      <c r="E16" s="24">
        <v>22037.7</v>
      </c>
      <c r="F16" s="24">
        <v>0</v>
      </c>
      <c r="G16" s="25">
        <v>0</v>
      </c>
    </row>
    <row r="17" spans="1:7" ht="15" x14ac:dyDescent="0.25">
      <c r="A17" s="8"/>
      <c r="B17" s="17" t="s">
        <v>77</v>
      </c>
      <c r="C17" s="18">
        <v>6761.58</v>
      </c>
      <c r="D17" s="105">
        <v>0</v>
      </c>
      <c r="E17" s="18">
        <v>22037.7</v>
      </c>
      <c r="F17" s="18">
        <v>0</v>
      </c>
      <c r="G17" s="19">
        <v>0</v>
      </c>
    </row>
    <row r="18" spans="1:7" ht="15" x14ac:dyDescent="0.25">
      <c r="A18" s="8"/>
      <c r="B18" s="17" t="s">
        <v>79</v>
      </c>
      <c r="C18" s="18">
        <v>9825.7999999999993</v>
      </c>
      <c r="D18" s="105">
        <v>0</v>
      </c>
      <c r="E18" s="18">
        <v>22037.7</v>
      </c>
      <c r="F18" s="18">
        <v>0</v>
      </c>
      <c r="G18" s="19">
        <v>0</v>
      </c>
    </row>
    <row r="19" spans="1:7" ht="15" x14ac:dyDescent="0.25">
      <c r="A19" s="8"/>
      <c r="B19" s="20"/>
      <c r="C19" s="20"/>
      <c r="D19" s="20"/>
      <c r="E19" s="20"/>
      <c r="F19" s="20"/>
      <c r="G19" s="20"/>
    </row>
    <row r="20" spans="1:7" ht="15" x14ac:dyDescent="0.25">
      <c r="A20" s="8"/>
      <c r="B20" s="8"/>
      <c r="C20" s="22"/>
      <c r="D20" s="22"/>
      <c r="E20" s="22"/>
      <c r="F20" s="22"/>
      <c r="G20" s="7"/>
    </row>
    <row r="21" spans="1:7" ht="15" x14ac:dyDescent="0.25">
      <c r="A21" s="8"/>
      <c r="B21" s="7"/>
      <c r="C21" s="7"/>
      <c r="D21" s="7"/>
      <c r="E21" s="7"/>
      <c r="F21" s="7"/>
      <c r="G21" s="7"/>
    </row>
  </sheetData>
  <mergeCells count="2">
    <mergeCell ref="C2:D2"/>
    <mergeCell ref="C3:D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C3" sqref="C3:D3"/>
    </sheetView>
  </sheetViews>
  <sheetFormatPr baseColWidth="10" defaultRowHeight="12.75" x14ac:dyDescent="0.2"/>
  <sheetData>
    <row r="1" spans="1:10" ht="15.75" thickBot="1" x14ac:dyDescent="0.3">
      <c r="A1" s="8"/>
      <c r="B1" s="7"/>
      <c r="C1" s="7"/>
      <c r="D1" s="7"/>
      <c r="E1" s="7"/>
      <c r="F1" s="7"/>
      <c r="G1" s="7"/>
    </row>
    <row r="2" spans="1:10" ht="15" x14ac:dyDescent="0.25">
      <c r="A2" s="8"/>
      <c r="B2" s="9"/>
      <c r="C2" s="607">
        <v>2022</v>
      </c>
      <c r="D2" s="608"/>
      <c r="E2" s="102"/>
      <c r="F2" s="7"/>
      <c r="G2" s="7"/>
    </row>
    <row r="3" spans="1:10" ht="15.75" thickBot="1" x14ac:dyDescent="0.3">
      <c r="A3" s="8"/>
      <c r="B3" s="11"/>
      <c r="C3" s="609">
        <v>2023</v>
      </c>
      <c r="D3" s="610"/>
      <c r="E3" s="102"/>
      <c r="F3" s="7"/>
      <c r="G3" s="28"/>
      <c r="H3" s="69"/>
      <c r="I3" s="69"/>
      <c r="J3" s="69"/>
    </row>
    <row r="4" spans="1:10" ht="15" x14ac:dyDescent="0.25">
      <c r="A4" s="8"/>
      <c r="B4" s="7"/>
      <c r="C4" s="7"/>
      <c r="D4" s="7"/>
      <c r="E4" s="7"/>
      <c r="F4" s="7"/>
      <c r="G4" s="7"/>
    </row>
    <row r="5" spans="1:10" ht="63.75" x14ac:dyDescent="0.25">
      <c r="A5" s="8"/>
      <c r="B5" s="12" t="s">
        <v>43</v>
      </c>
      <c r="C5" s="13" t="s">
        <v>44</v>
      </c>
      <c r="D5" s="14" t="s">
        <v>160</v>
      </c>
      <c r="E5" s="14" t="s">
        <v>161</v>
      </c>
      <c r="F5" s="14" t="s">
        <v>46</v>
      </c>
      <c r="G5" s="15" t="s">
        <v>47</v>
      </c>
    </row>
    <row r="6" spans="1:10" ht="15" x14ac:dyDescent="0.25">
      <c r="A6" s="8"/>
      <c r="B6" s="17" t="s">
        <v>62</v>
      </c>
      <c r="C6" s="18">
        <v>6473.58</v>
      </c>
      <c r="D6" s="18">
        <v>23817.26</v>
      </c>
      <c r="E6" s="18">
        <v>22262.48</v>
      </c>
      <c r="F6" s="18">
        <v>0</v>
      </c>
      <c r="G6" s="19">
        <v>0</v>
      </c>
    </row>
    <row r="7" spans="1:10" ht="15" x14ac:dyDescent="0.25">
      <c r="A7" s="8"/>
      <c r="B7" s="17" t="s">
        <v>64</v>
      </c>
      <c r="C7" s="18">
        <v>8702.6299999999992</v>
      </c>
      <c r="D7" s="18">
        <v>23817.26</v>
      </c>
      <c r="E7" s="18">
        <v>22262.48</v>
      </c>
      <c r="F7" s="18">
        <v>0</v>
      </c>
      <c r="G7" s="19">
        <v>0</v>
      </c>
    </row>
    <row r="8" spans="1:10" ht="15" x14ac:dyDescent="0.25">
      <c r="A8" s="8"/>
      <c r="B8" s="17" t="s">
        <v>66</v>
      </c>
      <c r="C8" s="18">
        <v>11171.65</v>
      </c>
      <c r="D8" s="18">
        <v>23817.26</v>
      </c>
      <c r="E8" s="18">
        <v>22262.48</v>
      </c>
      <c r="F8" s="18">
        <v>0</v>
      </c>
      <c r="G8" s="19">
        <v>0</v>
      </c>
    </row>
    <row r="9" spans="1:10" ht="15" x14ac:dyDescent="0.25">
      <c r="A9" s="8"/>
      <c r="B9" s="20"/>
      <c r="C9" s="20"/>
      <c r="D9" s="20"/>
      <c r="E9" s="20"/>
      <c r="F9" s="20"/>
      <c r="G9" s="20"/>
    </row>
    <row r="10" spans="1:10" ht="15" x14ac:dyDescent="0.25">
      <c r="A10" s="21"/>
      <c r="B10" s="21"/>
      <c r="C10" s="22"/>
      <c r="D10" s="22"/>
      <c r="E10" s="22"/>
      <c r="F10" s="22"/>
      <c r="G10" s="22"/>
    </row>
    <row r="11" spans="1:10" ht="15" x14ac:dyDescent="0.25">
      <c r="A11" s="8"/>
      <c r="B11" s="23" t="s">
        <v>69</v>
      </c>
      <c r="C11" s="24">
        <v>13725.2</v>
      </c>
      <c r="D11" s="24">
        <v>23817.26</v>
      </c>
      <c r="E11" s="104">
        <v>0</v>
      </c>
      <c r="F11" s="24">
        <v>0</v>
      </c>
      <c r="G11" s="25">
        <v>0</v>
      </c>
    </row>
    <row r="12" spans="1:10" ht="15" x14ac:dyDescent="0.25">
      <c r="A12" s="8"/>
      <c r="B12" s="17" t="s">
        <v>71</v>
      </c>
      <c r="C12" s="18">
        <v>18572.71</v>
      </c>
      <c r="D12" s="18">
        <v>23817.26</v>
      </c>
      <c r="E12" s="105">
        <v>0</v>
      </c>
      <c r="F12" s="18">
        <v>0</v>
      </c>
      <c r="G12" s="19">
        <v>0</v>
      </c>
    </row>
    <row r="13" spans="1:10" ht="15" x14ac:dyDescent="0.25">
      <c r="A13" s="8"/>
      <c r="B13" s="17" t="s">
        <v>73</v>
      </c>
      <c r="C13" s="18">
        <v>23821.96</v>
      </c>
      <c r="D13" s="18">
        <v>25706.959999999999</v>
      </c>
      <c r="E13" s="105">
        <v>0</v>
      </c>
      <c r="F13" s="18">
        <v>0</v>
      </c>
      <c r="G13" s="19">
        <v>0</v>
      </c>
    </row>
    <row r="14" spans="1:10" ht="15" x14ac:dyDescent="0.25">
      <c r="A14" s="8"/>
      <c r="B14" s="20"/>
      <c r="C14" s="20"/>
      <c r="D14" s="20"/>
      <c r="E14" s="20"/>
      <c r="F14" s="20"/>
      <c r="G14" s="20"/>
    </row>
    <row r="15" spans="1:10" ht="15" x14ac:dyDescent="0.25">
      <c r="A15" s="21"/>
      <c r="B15" s="21"/>
      <c r="C15" s="22"/>
      <c r="D15" s="22"/>
      <c r="E15" s="22"/>
      <c r="F15" s="22"/>
      <c r="G15" s="7"/>
    </row>
    <row r="16" spans="1:10" ht="15" x14ac:dyDescent="0.25">
      <c r="A16" s="8"/>
      <c r="B16" s="23" t="s">
        <v>75</v>
      </c>
      <c r="C16" s="24">
        <v>5075.96</v>
      </c>
      <c r="D16" s="104">
        <v>0</v>
      </c>
      <c r="E16" s="18">
        <v>22262.48</v>
      </c>
      <c r="F16" s="24">
        <v>0</v>
      </c>
      <c r="G16" s="25">
        <v>0</v>
      </c>
    </row>
    <row r="17" spans="1:7" ht="15" x14ac:dyDescent="0.25">
      <c r="A17" s="8"/>
      <c r="B17" s="17" t="s">
        <v>77</v>
      </c>
      <c r="C17" s="18">
        <v>6830.55</v>
      </c>
      <c r="D17" s="105">
        <v>0</v>
      </c>
      <c r="E17" s="18">
        <v>22262.48</v>
      </c>
      <c r="F17" s="18">
        <v>0</v>
      </c>
      <c r="G17" s="19">
        <v>0</v>
      </c>
    </row>
    <row r="18" spans="1:7" ht="15" x14ac:dyDescent="0.25">
      <c r="A18" s="8"/>
      <c r="B18" s="17" t="s">
        <v>79</v>
      </c>
      <c r="C18" s="18">
        <v>9926.02</v>
      </c>
      <c r="D18" s="105">
        <v>0</v>
      </c>
      <c r="E18" s="18">
        <v>22262.48</v>
      </c>
      <c r="F18" s="18">
        <v>0</v>
      </c>
      <c r="G18" s="19">
        <v>0</v>
      </c>
    </row>
    <row r="19" spans="1:7" ht="15" x14ac:dyDescent="0.25">
      <c r="A19" s="8"/>
      <c r="B19" s="20"/>
      <c r="C19" s="20"/>
      <c r="D19" s="20"/>
      <c r="E19" s="20"/>
      <c r="F19" s="20"/>
      <c r="G19" s="20"/>
    </row>
    <row r="20" spans="1:7" ht="15" x14ac:dyDescent="0.25">
      <c r="A20" s="8"/>
      <c r="B20" s="8"/>
      <c r="C20" s="22"/>
      <c r="D20" s="22"/>
      <c r="E20" s="22"/>
      <c r="F20" s="22"/>
      <c r="G20" s="7"/>
    </row>
    <row r="21" spans="1:7" ht="15" x14ac:dyDescent="0.25">
      <c r="A21" s="8"/>
      <c r="B21" s="7"/>
      <c r="C21" s="7"/>
      <c r="D21" s="7"/>
      <c r="E21" s="7"/>
      <c r="F21" s="7"/>
      <c r="G21" s="7"/>
    </row>
  </sheetData>
  <mergeCells count="2">
    <mergeCell ref="C2:D2"/>
    <mergeCell ref="C3:D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C3" sqref="C3:D3"/>
    </sheetView>
  </sheetViews>
  <sheetFormatPr baseColWidth="10" defaultRowHeight="12.75" x14ac:dyDescent="0.2"/>
  <sheetData>
    <row r="1" spans="1:7" ht="15.75" thickBot="1" x14ac:dyDescent="0.3">
      <c r="A1" s="8"/>
      <c r="B1" s="7"/>
      <c r="C1" s="7"/>
      <c r="D1" s="7"/>
      <c r="E1" s="7"/>
      <c r="F1" s="7"/>
      <c r="G1" s="7"/>
    </row>
    <row r="2" spans="1:7" ht="15" x14ac:dyDescent="0.25">
      <c r="A2" s="8"/>
      <c r="B2" s="9"/>
      <c r="C2" s="607">
        <v>2023</v>
      </c>
      <c r="D2" s="608"/>
      <c r="E2" s="102"/>
      <c r="F2" s="7"/>
      <c r="G2" s="7"/>
    </row>
    <row r="3" spans="1:7" ht="15.75" thickBot="1" x14ac:dyDescent="0.3">
      <c r="A3" s="8"/>
      <c r="B3" s="11"/>
      <c r="C3" s="609">
        <v>2024</v>
      </c>
      <c r="D3" s="610"/>
      <c r="E3" s="102"/>
      <c r="F3" s="7"/>
      <c r="G3" s="28"/>
    </row>
    <row r="4" spans="1:7" ht="15" x14ac:dyDescent="0.25">
      <c r="A4" s="8"/>
      <c r="B4" s="7"/>
      <c r="C4" s="7"/>
      <c r="D4" s="7"/>
      <c r="E4" s="7"/>
      <c r="F4" s="7"/>
      <c r="G4" s="7"/>
    </row>
    <row r="5" spans="1:7" ht="63.75" x14ac:dyDescent="0.25">
      <c r="A5" s="8"/>
      <c r="B5" s="12" t="s">
        <v>43</v>
      </c>
      <c r="C5" s="13" t="s">
        <v>44</v>
      </c>
      <c r="D5" s="14" t="s">
        <v>160</v>
      </c>
      <c r="E5" s="14" t="s">
        <v>161</v>
      </c>
      <c r="F5" s="14" t="s">
        <v>46</v>
      </c>
      <c r="G5" s="15" t="s">
        <v>47</v>
      </c>
    </row>
    <row r="6" spans="1:7" ht="15" x14ac:dyDescent="0.25">
      <c r="A6" s="8"/>
      <c r="B6" s="17" t="s">
        <v>62</v>
      </c>
      <c r="C6" s="18">
        <v>6697.57</v>
      </c>
      <c r="D6" s="18">
        <v>24641.34</v>
      </c>
      <c r="E6" s="18">
        <v>23032.76</v>
      </c>
      <c r="F6" s="18">
        <v>0</v>
      </c>
      <c r="G6" s="19">
        <v>0</v>
      </c>
    </row>
    <row r="7" spans="1:7" ht="15" x14ac:dyDescent="0.25">
      <c r="A7" s="8"/>
      <c r="B7" s="17" t="s">
        <v>64</v>
      </c>
      <c r="C7" s="18">
        <v>9003.74</v>
      </c>
      <c r="D7" s="18">
        <v>24641.34</v>
      </c>
      <c r="E7" s="18">
        <v>23032.76</v>
      </c>
      <c r="F7" s="18">
        <v>0</v>
      </c>
      <c r="G7" s="19">
        <v>0</v>
      </c>
    </row>
    <row r="8" spans="1:7" ht="15" x14ac:dyDescent="0.25">
      <c r="A8" s="8"/>
      <c r="B8" s="17" t="s">
        <v>66</v>
      </c>
      <c r="C8" s="18">
        <v>11558.19</v>
      </c>
      <c r="D8" s="18">
        <v>24641.34</v>
      </c>
      <c r="E8" s="18">
        <v>23032.76</v>
      </c>
      <c r="F8" s="18">
        <v>0</v>
      </c>
      <c r="G8" s="19">
        <v>0</v>
      </c>
    </row>
    <row r="9" spans="1:7" ht="15" x14ac:dyDescent="0.25">
      <c r="A9" s="8"/>
      <c r="B9" s="20"/>
      <c r="C9" s="20"/>
      <c r="D9" s="20"/>
      <c r="E9" s="20"/>
      <c r="F9" s="20"/>
      <c r="G9" s="20"/>
    </row>
    <row r="10" spans="1:7" ht="15" x14ac:dyDescent="0.25">
      <c r="A10" s="21"/>
      <c r="B10" s="21"/>
      <c r="C10" s="22"/>
      <c r="D10" s="22"/>
      <c r="E10" s="22"/>
      <c r="F10" s="22"/>
      <c r="G10" s="22"/>
    </row>
    <row r="11" spans="1:7" ht="15" x14ac:dyDescent="0.25">
      <c r="A11" s="8"/>
      <c r="B11" s="23" t="s">
        <v>69</v>
      </c>
      <c r="C11" s="24">
        <v>14200.09</v>
      </c>
      <c r="D11" s="24">
        <v>24641.34</v>
      </c>
      <c r="E11" s="104">
        <v>0</v>
      </c>
      <c r="F11" s="24">
        <v>0</v>
      </c>
      <c r="G11" s="25">
        <v>0</v>
      </c>
    </row>
    <row r="12" spans="1:7" ht="15" x14ac:dyDescent="0.25">
      <c r="A12" s="8"/>
      <c r="B12" s="17" t="s">
        <v>71</v>
      </c>
      <c r="C12" s="18">
        <v>19215.330000000002</v>
      </c>
      <c r="D12" s="18">
        <v>24641.34</v>
      </c>
      <c r="E12" s="105">
        <v>0</v>
      </c>
      <c r="F12" s="18">
        <v>0</v>
      </c>
      <c r="G12" s="19">
        <v>0</v>
      </c>
    </row>
    <row r="13" spans="1:7" ht="15" x14ac:dyDescent="0.25">
      <c r="A13" s="8"/>
      <c r="B13" s="17" t="s">
        <v>73</v>
      </c>
      <c r="C13" s="18">
        <v>24646.2</v>
      </c>
      <c r="D13" s="18">
        <v>26596.42</v>
      </c>
      <c r="E13" s="105">
        <v>0</v>
      </c>
      <c r="F13" s="18">
        <v>0</v>
      </c>
      <c r="G13" s="19">
        <v>0</v>
      </c>
    </row>
    <row r="14" spans="1:7" ht="15" x14ac:dyDescent="0.25">
      <c r="A14" s="8"/>
      <c r="B14" s="20"/>
      <c r="C14" s="20"/>
      <c r="D14" s="20"/>
      <c r="E14" s="20"/>
      <c r="F14" s="20"/>
      <c r="G14" s="20"/>
    </row>
    <row r="15" spans="1:7" ht="15" x14ac:dyDescent="0.25">
      <c r="A15" s="21"/>
      <c r="B15" s="21"/>
      <c r="C15" s="22"/>
      <c r="D15" s="22"/>
      <c r="E15" s="22"/>
      <c r="F15" s="22"/>
      <c r="G15" s="7"/>
    </row>
    <row r="16" spans="1:7" ht="15" x14ac:dyDescent="0.25">
      <c r="A16" s="8"/>
      <c r="B16" s="23" t="s">
        <v>75</v>
      </c>
      <c r="C16" s="24">
        <v>5251.59</v>
      </c>
      <c r="D16" s="104">
        <v>0</v>
      </c>
      <c r="E16" s="24">
        <v>23032.76</v>
      </c>
      <c r="F16" s="24">
        <v>0</v>
      </c>
      <c r="G16" s="25">
        <v>0</v>
      </c>
    </row>
    <row r="17" spans="1:7" ht="15" x14ac:dyDescent="0.25">
      <c r="A17" s="8"/>
      <c r="B17" s="17" t="s">
        <v>77</v>
      </c>
      <c r="C17" s="18">
        <v>7066.89</v>
      </c>
      <c r="D17" s="105">
        <v>0</v>
      </c>
      <c r="E17" s="18">
        <v>23032.76</v>
      </c>
      <c r="F17" s="18">
        <v>0</v>
      </c>
      <c r="G17" s="19">
        <v>0</v>
      </c>
    </row>
    <row r="18" spans="1:7" ht="15" x14ac:dyDescent="0.25">
      <c r="A18" s="8"/>
      <c r="B18" s="519" t="s">
        <v>79</v>
      </c>
      <c r="C18" s="520">
        <v>10269.459999999999</v>
      </c>
      <c r="D18" s="521">
        <v>0</v>
      </c>
      <c r="E18" s="520">
        <v>23032.76</v>
      </c>
      <c r="F18" s="520">
        <v>0</v>
      </c>
      <c r="G18" s="522">
        <v>0</v>
      </c>
    </row>
    <row r="19" spans="1:7" ht="15" x14ac:dyDescent="0.25">
      <c r="A19" s="8"/>
      <c r="B19" s="20"/>
      <c r="C19" s="20"/>
      <c r="D19" s="20"/>
      <c r="E19" s="20"/>
      <c r="F19" s="20"/>
      <c r="G19" s="20"/>
    </row>
  </sheetData>
  <mergeCells count="2">
    <mergeCell ref="C2:D2"/>
    <mergeCell ref="C3:D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pageSetUpPr fitToPage="1"/>
  </sheetPr>
  <dimension ref="A1:Q65"/>
  <sheetViews>
    <sheetView showGridLines="0" showZeros="0" tabSelected="1" zoomScale="85" zoomScaleNormal="85" workbookViewId="0">
      <selection activeCell="K11" sqref="K11"/>
    </sheetView>
  </sheetViews>
  <sheetFormatPr baseColWidth="10" defaultColWidth="11.28515625" defaultRowHeight="15" customHeight="1" x14ac:dyDescent="0.2"/>
  <cols>
    <col min="1" max="1" width="14.5703125" style="449" customWidth="1"/>
    <col min="2" max="2" width="1.85546875" style="449" bestFit="1" customWidth="1"/>
    <col min="3" max="3" width="14.5703125" style="450" customWidth="1"/>
    <col min="4" max="4" width="1.5703125" style="450" customWidth="1"/>
    <col min="5" max="5" width="12.5703125" style="416" customWidth="1"/>
    <col min="6" max="6" width="11.5703125" style="416" customWidth="1"/>
    <col min="7" max="7" width="14.42578125" style="416" customWidth="1"/>
    <col min="8" max="8" width="13.5703125" style="451" customWidth="1"/>
    <col min="9" max="9" width="13" style="450" customWidth="1"/>
    <col min="10" max="10" width="0.85546875" style="450" customWidth="1"/>
    <col min="11" max="11" width="14" style="450" customWidth="1"/>
    <col min="12" max="16384" width="11.28515625" style="452"/>
  </cols>
  <sheetData>
    <row r="1" spans="1:13" ht="15" customHeight="1" thickBot="1" x14ac:dyDescent="0.25"/>
    <row r="2" spans="1:13" ht="20.25" customHeight="1" x14ac:dyDescent="0.2">
      <c r="A2" s="526" t="s">
        <v>26</v>
      </c>
      <c r="B2" s="527"/>
      <c r="C2" s="527"/>
      <c r="D2" s="446"/>
      <c r="E2" s="538" t="s">
        <v>30</v>
      </c>
      <c r="F2" s="538"/>
      <c r="G2" s="538"/>
      <c r="H2" s="404" t="s">
        <v>28</v>
      </c>
      <c r="I2" s="533">
        <v>20000200</v>
      </c>
      <c r="J2" s="533"/>
      <c r="K2" s="534"/>
    </row>
    <row r="3" spans="1:13" s="457" customFormat="1" ht="4.5" customHeight="1" x14ac:dyDescent="0.2">
      <c r="A3" s="453"/>
      <c r="B3" s="454"/>
      <c r="C3" s="454"/>
      <c r="D3" s="454"/>
      <c r="E3" s="405"/>
      <c r="F3" s="405"/>
      <c r="G3" s="405"/>
      <c r="H3" s="455"/>
      <c r="I3" s="455"/>
      <c r="J3" s="455"/>
      <c r="K3" s="456"/>
    </row>
    <row r="4" spans="1:13" ht="15" customHeight="1" x14ac:dyDescent="0.2">
      <c r="A4" s="52">
        <v>2021</v>
      </c>
      <c r="B4" s="458" t="s">
        <v>29</v>
      </c>
      <c r="C4" s="53">
        <v>2022</v>
      </c>
      <c r="D4" s="459"/>
      <c r="E4" s="539" t="s">
        <v>31</v>
      </c>
      <c r="F4" s="539"/>
      <c r="G4" s="539"/>
      <c r="H4" s="447" t="s">
        <v>27</v>
      </c>
      <c r="I4" s="535">
        <v>4150010001</v>
      </c>
      <c r="J4" s="535"/>
      <c r="K4" s="536"/>
    </row>
    <row r="5" spans="1:13" s="457" customFormat="1" ht="4.5" customHeight="1" x14ac:dyDescent="0.2">
      <c r="A5" s="453"/>
      <c r="B5" s="454"/>
      <c r="C5" s="454"/>
      <c r="D5" s="454"/>
      <c r="E5" s="405"/>
      <c r="F5" s="405"/>
      <c r="G5" s="405"/>
      <c r="H5" s="455"/>
      <c r="I5" s="455"/>
      <c r="J5" s="455"/>
      <c r="K5" s="456"/>
    </row>
    <row r="6" spans="1:13" ht="15" customHeight="1" thickBot="1" x14ac:dyDescent="0.25">
      <c r="A6" s="531" t="s">
        <v>11</v>
      </c>
      <c r="B6" s="532"/>
      <c r="C6" s="532"/>
      <c r="D6" s="448"/>
      <c r="E6" s="540" t="s">
        <v>38</v>
      </c>
      <c r="F6" s="540"/>
      <c r="G6" s="540"/>
      <c r="H6" s="530" t="s">
        <v>12</v>
      </c>
      <c r="I6" s="530"/>
      <c r="J6" s="460"/>
      <c r="K6" s="6"/>
    </row>
    <row r="7" spans="1:13" s="467" customFormat="1" ht="15" customHeight="1" x14ac:dyDescent="0.2">
      <c r="A7" s="461"/>
      <c r="B7" s="462"/>
      <c r="C7" s="463"/>
      <c r="D7" s="463"/>
      <c r="E7" s="464"/>
      <c r="F7" s="464"/>
      <c r="G7" s="464"/>
      <c r="H7" s="537" t="str">
        <f>CONCATENATE(" laut Bewilligungsbescheid ",A4,"/",C4)</f>
        <v xml:space="preserve"> laut Bewilligungsbescheid 2021/2022</v>
      </c>
      <c r="I7" s="465"/>
      <c r="J7" s="465"/>
      <c r="K7" s="466"/>
      <c r="M7" s="468"/>
    </row>
    <row r="8" spans="1:13" s="467" customFormat="1" ht="15" customHeight="1" x14ac:dyDescent="0.2">
      <c r="A8" s="406"/>
      <c r="B8" s="328"/>
      <c r="C8" s="469"/>
      <c r="D8" s="469"/>
      <c r="E8" s="470"/>
      <c r="F8" s="470"/>
      <c r="G8" s="470"/>
      <c r="H8" s="528"/>
      <c r="I8" s="407"/>
      <c r="J8" s="407"/>
      <c r="K8" s="466"/>
    </row>
    <row r="9" spans="1:13" s="467" customFormat="1" ht="15" customHeight="1" x14ac:dyDescent="0.2">
      <c r="A9" s="406"/>
      <c r="B9" s="328"/>
      <c r="C9" s="469"/>
      <c r="D9" s="469"/>
      <c r="E9" s="470"/>
      <c r="F9" s="470"/>
      <c r="G9" s="470"/>
      <c r="H9" s="528"/>
      <c r="I9" s="407"/>
      <c r="J9" s="407"/>
      <c r="K9" s="466"/>
    </row>
    <row r="10" spans="1:13" ht="13.5" thickBot="1" x14ac:dyDescent="0.25">
      <c r="A10" s="408" t="s">
        <v>0</v>
      </c>
      <c r="B10" s="471"/>
      <c r="C10" s="409" t="s">
        <v>15</v>
      </c>
      <c r="D10" s="409"/>
      <c r="E10" s="405"/>
      <c r="F10" s="405"/>
      <c r="G10" s="405"/>
      <c r="H10" s="528"/>
      <c r="I10" s="455"/>
      <c r="J10" s="455"/>
      <c r="K10" s="472"/>
    </row>
    <row r="11" spans="1:13" ht="14.25" customHeight="1" thickTop="1" thickBot="1" x14ac:dyDescent="0.25">
      <c r="A11" s="410" t="s">
        <v>2</v>
      </c>
      <c r="B11" s="473"/>
      <c r="C11" s="411" t="s">
        <v>16</v>
      </c>
      <c r="D11" s="411"/>
      <c r="E11" s="405"/>
      <c r="F11" s="405"/>
      <c r="G11" s="405"/>
      <c r="H11" s="528"/>
      <c r="I11" s="474"/>
      <c r="J11" s="474"/>
      <c r="K11" s="1"/>
    </row>
    <row r="12" spans="1:13" ht="14.25" thickTop="1" thickBot="1" x14ac:dyDescent="0.25">
      <c r="A12" s="412" t="s">
        <v>3</v>
      </c>
      <c r="B12" s="475"/>
      <c r="C12" s="411" t="s">
        <v>17</v>
      </c>
      <c r="D12" s="411"/>
      <c r="E12" s="405"/>
      <c r="F12" s="405"/>
      <c r="G12" s="405"/>
      <c r="H12" s="528"/>
      <c r="I12" s="474"/>
      <c r="J12" s="474"/>
      <c r="K12" s="1"/>
    </row>
    <row r="13" spans="1:13" ht="14.25" thickTop="1" thickBot="1" x14ac:dyDescent="0.25">
      <c r="A13" s="410" t="s">
        <v>4</v>
      </c>
      <c r="B13" s="473"/>
      <c r="C13" s="411" t="s">
        <v>18</v>
      </c>
      <c r="D13" s="411"/>
      <c r="E13" s="405"/>
      <c r="F13" s="405"/>
      <c r="G13" s="405"/>
      <c r="H13" s="528"/>
      <c r="I13" s="474"/>
      <c r="J13" s="474"/>
      <c r="K13" s="1"/>
    </row>
    <row r="14" spans="1:13" ht="14.25" thickTop="1" thickBot="1" x14ac:dyDescent="0.25">
      <c r="A14" s="410" t="s">
        <v>5</v>
      </c>
      <c r="B14" s="473"/>
      <c r="C14" s="411" t="s">
        <v>19</v>
      </c>
      <c r="D14" s="411"/>
      <c r="E14" s="405"/>
      <c r="F14" s="405"/>
      <c r="G14" s="405"/>
      <c r="H14" s="528"/>
      <c r="I14" s="405"/>
      <c r="J14" s="405"/>
      <c r="K14" s="3">
        <f>SUM(K11:K13)</f>
        <v>0</v>
      </c>
    </row>
    <row r="15" spans="1:13" ht="13.5" thickTop="1" x14ac:dyDescent="0.2">
      <c r="A15" s="408"/>
      <c r="B15" s="471"/>
      <c r="C15" s="455"/>
      <c r="D15" s="455"/>
      <c r="E15" s="405"/>
      <c r="F15" s="405"/>
      <c r="G15" s="405"/>
      <c r="H15" s="528"/>
      <c r="I15" s="405"/>
      <c r="J15" s="405"/>
      <c r="K15" s="472"/>
    </row>
    <row r="16" spans="1:13" ht="13.5" thickBot="1" x14ac:dyDescent="0.25">
      <c r="A16" s="408" t="s">
        <v>7</v>
      </c>
      <c r="B16" s="471"/>
      <c r="C16" s="413" t="s">
        <v>1</v>
      </c>
      <c r="D16" s="413"/>
      <c r="E16" s="405"/>
      <c r="F16" s="405"/>
      <c r="G16" s="405"/>
      <c r="H16" s="528"/>
      <c r="I16" s="405"/>
      <c r="J16" s="405"/>
      <c r="K16" s="472"/>
    </row>
    <row r="17" spans="1:17" ht="14.25" thickTop="1" thickBot="1" x14ac:dyDescent="0.25">
      <c r="A17" s="412" t="s">
        <v>8</v>
      </c>
      <c r="B17" s="475"/>
      <c r="C17" s="414" t="s">
        <v>20</v>
      </c>
      <c r="D17" s="414"/>
      <c r="E17" s="405"/>
      <c r="F17" s="405"/>
      <c r="G17" s="405"/>
      <c r="H17" s="528"/>
      <c r="I17" s="445"/>
      <c r="J17" s="476"/>
      <c r="K17" s="2">
        <f>K14*I17</f>
        <v>0</v>
      </c>
      <c r="M17" s="474"/>
    </row>
    <row r="18" spans="1:17" ht="14.25" thickTop="1" thickBot="1" x14ac:dyDescent="0.25">
      <c r="A18" s="410" t="s">
        <v>9</v>
      </c>
      <c r="B18" s="473"/>
      <c r="C18" s="414" t="s">
        <v>21</v>
      </c>
      <c r="D18" s="414"/>
      <c r="E18" s="405"/>
      <c r="F18" s="405"/>
      <c r="G18" s="405"/>
      <c r="H18" s="528"/>
      <c r="I18" s="405"/>
      <c r="J18" s="405"/>
      <c r="K18" s="1"/>
    </row>
    <row r="19" spans="1:17" ht="14.25" thickTop="1" thickBot="1" x14ac:dyDescent="0.25">
      <c r="A19" s="410" t="str">
        <f>IF($C$4&gt;2021,"2.3","")</f>
        <v>2.3</v>
      </c>
      <c r="B19" s="473"/>
      <c r="C19" s="414" t="str">
        <f>IF($C$4&gt;2021,"abzgl. Landeszuschuss zur Fachberaterförderung gem. § 47 KiBiz","zzgl. Fachkraftstunden Pastoral")</f>
        <v>abzgl. Landeszuschuss zur Fachberaterförderung gem. § 47 KiBiz</v>
      </c>
      <c r="D19" s="414"/>
      <c r="E19" s="405"/>
      <c r="F19" s="405"/>
      <c r="G19" s="405"/>
      <c r="H19" s="528"/>
      <c r="I19" s="405"/>
      <c r="J19" s="405"/>
      <c r="K19" s="1"/>
    </row>
    <row r="20" spans="1:17" ht="14.25" thickTop="1" thickBot="1" x14ac:dyDescent="0.25">
      <c r="A20" s="410" t="str">
        <f>IF($C$4&gt;2021,"2.4","2.3.")</f>
        <v>2.4</v>
      </c>
      <c r="B20" s="473"/>
      <c r="C20" s="413" t="s">
        <v>6</v>
      </c>
      <c r="D20" s="413"/>
      <c r="E20" s="405"/>
      <c r="F20" s="405"/>
      <c r="G20" s="405"/>
      <c r="H20" s="528"/>
      <c r="I20" s="477"/>
      <c r="J20" s="477"/>
      <c r="K20" s="2">
        <f>IF(C4&gt;2021,K17-K18-K19,K17-K18+K19)</f>
        <v>0</v>
      </c>
    </row>
    <row r="21" spans="1:17" ht="14.25" thickTop="1" thickBot="1" x14ac:dyDescent="0.25">
      <c r="A21" s="410" t="str">
        <f>IF($C$4&gt;2021,"2.5","2.4.")</f>
        <v>2.5</v>
      </c>
      <c r="B21" s="473"/>
      <c r="C21" s="413" t="str">
        <f>IF($C$4&gt;2021,"Zuweisung monatlich (1/12 der Pos. 2.4)","Zuweisung monatlich (1/12 der Pos. 2.3.)")</f>
        <v>Zuweisung monatlich (1/12 der Pos. 2.4)</v>
      </c>
      <c r="D21" s="413"/>
      <c r="E21" s="405"/>
      <c r="F21" s="405"/>
      <c r="G21" s="405"/>
      <c r="H21" s="528"/>
      <c r="I21" s="477"/>
      <c r="J21" s="477"/>
      <c r="K21" s="54"/>
    </row>
    <row r="22" spans="1:17" ht="14.25" thickTop="1" thickBot="1" x14ac:dyDescent="0.25">
      <c r="A22" s="478"/>
      <c r="B22" s="479"/>
      <c r="C22" s="480"/>
      <c r="D22" s="480"/>
      <c r="E22" s="480"/>
      <c r="F22" s="480"/>
      <c r="G22" s="480"/>
      <c r="H22" s="529"/>
      <c r="I22" s="480"/>
      <c r="J22" s="480"/>
      <c r="K22" s="481"/>
    </row>
    <row r="23" spans="1:17" ht="14.25" thickTop="1" thickBot="1" x14ac:dyDescent="0.25">
      <c r="A23" s="482"/>
      <c r="B23" s="452"/>
      <c r="C23" s="474"/>
      <c r="D23" s="474"/>
      <c r="E23" s="483"/>
      <c r="F23" s="483"/>
      <c r="G23" s="483"/>
      <c r="H23" s="484"/>
      <c r="I23" s="474"/>
      <c r="J23" s="474"/>
      <c r="K23" s="485"/>
    </row>
    <row r="24" spans="1:17" s="467" customFormat="1" ht="15" customHeight="1" thickTop="1" thickBot="1" x14ac:dyDescent="0.25">
      <c r="A24" s="406" t="s">
        <v>36</v>
      </c>
      <c r="B24" s="328"/>
      <c r="C24" s="541" t="s">
        <v>98</v>
      </c>
      <c r="D24" s="541"/>
      <c r="E24" s="541"/>
      <c r="F24" s="407" t="s">
        <v>37</v>
      </c>
      <c r="G24" s="444"/>
      <c r="H24" s="528" t="str">
        <f>CONCATENATE(" lt. ",C24," ",A4,"/",C4)</f>
        <v xml:space="preserve"> lt. endg. Leistungsbescheid 2021/2022</v>
      </c>
      <c r="I24" s="407"/>
      <c r="J24" s="407"/>
      <c r="K24" s="466"/>
    </row>
    <row r="25" spans="1:17" s="467" customFormat="1" ht="15" customHeight="1" thickTop="1" x14ac:dyDescent="0.2">
      <c r="A25" s="406"/>
      <c r="B25" s="328"/>
      <c r="C25" s="469"/>
      <c r="D25" s="469"/>
      <c r="E25" s="470"/>
      <c r="F25" s="470"/>
      <c r="G25" s="470"/>
      <c r="H25" s="528"/>
      <c r="I25" s="407"/>
      <c r="J25" s="407"/>
      <c r="K25" s="466"/>
    </row>
    <row r="26" spans="1:17" ht="13.5" thickBot="1" x14ac:dyDescent="0.25">
      <c r="A26" s="408" t="s">
        <v>0</v>
      </c>
      <c r="B26" s="471"/>
      <c r="C26" s="409" t="s">
        <v>15</v>
      </c>
      <c r="D26" s="409"/>
      <c r="E26" s="405"/>
      <c r="F26" s="405"/>
      <c r="G26" s="405"/>
      <c r="H26" s="528"/>
      <c r="I26" s="455"/>
      <c r="J26" s="455"/>
      <c r="K26" s="472"/>
    </row>
    <row r="27" spans="1:17" ht="14.25" customHeight="1" thickTop="1" thickBot="1" x14ac:dyDescent="0.25">
      <c r="A27" s="410" t="s">
        <v>2</v>
      </c>
      <c r="B27" s="473"/>
      <c r="C27" s="411" t="s">
        <v>16</v>
      </c>
      <c r="D27" s="411"/>
      <c r="E27" s="405"/>
      <c r="F27" s="405"/>
      <c r="G27" s="405"/>
      <c r="H27" s="528"/>
      <c r="I27" s="474"/>
      <c r="J27" s="474"/>
      <c r="K27" s="1"/>
      <c r="Q27" s="474"/>
    </row>
    <row r="28" spans="1:17" ht="14.25" thickTop="1" thickBot="1" x14ac:dyDescent="0.25">
      <c r="A28" s="412" t="s">
        <v>3</v>
      </c>
      <c r="B28" s="475"/>
      <c r="C28" s="411" t="s">
        <v>17</v>
      </c>
      <c r="D28" s="411"/>
      <c r="E28" s="405"/>
      <c r="F28" s="405"/>
      <c r="G28" s="405"/>
      <c r="H28" s="528"/>
      <c r="I28" s="474"/>
      <c r="J28" s="474"/>
      <c r="K28" s="1">
        <f>K12</f>
        <v>0</v>
      </c>
    </row>
    <row r="29" spans="1:17" ht="14.25" thickTop="1" thickBot="1" x14ac:dyDescent="0.25">
      <c r="A29" s="410" t="s">
        <v>4</v>
      </c>
      <c r="B29" s="473"/>
      <c r="C29" s="411" t="s">
        <v>18</v>
      </c>
      <c r="D29" s="411"/>
      <c r="E29" s="405"/>
      <c r="F29" s="405"/>
      <c r="G29" s="405"/>
      <c r="H29" s="528"/>
      <c r="I29" s="474"/>
      <c r="J29" s="474"/>
      <c r="K29" s="1">
        <v>0</v>
      </c>
    </row>
    <row r="30" spans="1:17" ht="14.25" thickTop="1" thickBot="1" x14ac:dyDescent="0.25">
      <c r="A30" s="410" t="s">
        <v>5</v>
      </c>
      <c r="B30" s="473"/>
      <c r="C30" s="411" t="s">
        <v>19</v>
      </c>
      <c r="D30" s="411"/>
      <c r="E30" s="405"/>
      <c r="F30" s="405"/>
      <c r="G30" s="405"/>
      <c r="H30" s="528"/>
      <c r="I30" s="405"/>
      <c r="J30" s="405"/>
      <c r="K30" s="3">
        <f>SUM(K27:K29)</f>
        <v>0</v>
      </c>
    </row>
    <row r="31" spans="1:17" ht="13.5" thickTop="1" x14ac:dyDescent="0.2">
      <c r="A31" s="408"/>
      <c r="B31" s="471"/>
      <c r="C31" s="455"/>
      <c r="D31" s="455"/>
      <c r="E31" s="405"/>
      <c r="F31" s="405"/>
      <c r="G31" s="405"/>
      <c r="H31" s="528"/>
      <c r="I31" s="405"/>
      <c r="J31" s="405"/>
      <c r="K31" s="472"/>
    </row>
    <row r="32" spans="1:17" ht="13.5" thickBot="1" x14ac:dyDescent="0.25">
      <c r="A32" s="408" t="s">
        <v>7</v>
      </c>
      <c r="B32" s="471"/>
      <c r="C32" s="413" t="s">
        <v>1</v>
      </c>
      <c r="D32" s="413"/>
      <c r="E32" s="405"/>
      <c r="F32" s="405"/>
      <c r="G32" s="405"/>
      <c r="H32" s="528"/>
      <c r="I32" s="405"/>
      <c r="J32" s="405"/>
      <c r="K32" s="472"/>
    </row>
    <row r="33" spans="1:13" ht="14.25" thickTop="1" thickBot="1" x14ac:dyDescent="0.25">
      <c r="A33" s="412" t="s">
        <v>8</v>
      </c>
      <c r="B33" s="475"/>
      <c r="C33" s="414" t="s">
        <v>20</v>
      </c>
      <c r="D33" s="414"/>
      <c r="E33" s="405"/>
      <c r="F33" s="405"/>
      <c r="G33" s="405"/>
      <c r="H33" s="528"/>
      <c r="I33" s="445"/>
      <c r="J33" s="476"/>
      <c r="K33" s="2">
        <f>K30*I33</f>
        <v>0</v>
      </c>
      <c r="M33" s="474"/>
    </row>
    <row r="34" spans="1:13" ht="14.25" thickTop="1" thickBot="1" x14ac:dyDescent="0.25">
      <c r="A34" s="410" t="s">
        <v>9</v>
      </c>
      <c r="B34" s="473"/>
      <c r="C34" s="414" t="s">
        <v>21</v>
      </c>
      <c r="D34" s="414"/>
      <c r="E34" s="405"/>
      <c r="F34" s="405"/>
      <c r="G34" s="405"/>
      <c r="H34" s="528"/>
      <c r="I34" s="405"/>
      <c r="J34" s="405"/>
      <c r="K34" s="1">
        <v>0</v>
      </c>
    </row>
    <row r="35" spans="1:13" ht="14.25" thickTop="1" thickBot="1" x14ac:dyDescent="0.25">
      <c r="A35" s="410" t="str">
        <f>IF($C$4&gt;2021,"2.3","")</f>
        <v>2.3</v>
      </c>
      <c r="B35" s="473"/>
      <c r="C35" s="414" t="str">
        <f>IF($C$4&gt;2021,"abzgl. Landeszuschuss zur Fachberaterförderung gem. § 47 KiBiz","zzgl. Fachkraftstunden Pastoral")</f>
        <v>abzgl. Landeszuschuss zur Fachberaterförderung gem. § 47 KiBiz</v>
      </c>
      <c r="D35" s="414"/>
      <c r="E35" s="405"/>
      <c r="F35" s="405"/>
      <c r="G35" s="405"/>
      <c r="H35" s="528"/>
      <c r="I35" s="405"/>
      <c r="J35" s="405"/>
      <c r="K35" s="3">
        <f>K19</f>
        <v>0</v>
      </c>
    </row>
    <row r="36" spans="1:13" ht="14.25" thickTop="1" thickBot="1" x14ac:dyDescent="0.25">
      <c r="A36" s="410" t="str">
        <f>IF($C$4&gt;2021,"2.4","2.3.")</f>
        <v>2.4</v>
      </c>
      <c r="B36" s="473"/>
      <c r="C36" s="413" t="s">
        <v>6</v>
      </c>
      <c r="D36" s="413"/>
      <c r="E36" s="405"/>
      <c r="F36" s="405"/>
      <c r="G36" s="405"/>
      <c r="H36" s="528"/>
      <c r="I36" s="477"/>
      <c r="J36" s="477"/>
      <c r="K36" s="2">
        <f>IF($C$4&gt;2021,K33-K34-K35,K33-K34+K35)</f>
        <v>0</v>
      </c>
    </row>
    <row r="37" spans="1:13" ht="13.5" thickTop="1" x14ac:dyDescent="0.2">
      <c r="A37" s="410"/>
      <c r="B37" s="473"/>
      <c r="C37" s="413"/>
      <c r="D37" s="413"/>
      <c r="E37" s="405"/>
      <c r="F37" s="405"/>
      <c r="G37" s="405"/>
      <c r="H37" s="528"/>
      <c r="I37" s="477"/>
      <c r="J37" s="477"/>
      <c r="K37" s="486"/>
    </row>
    <row r="38" spans="1:13" ht="21.75" customHeight="1" thickBot="1" x14ac:dyDescent="0.25">
      <c r="A38" s="478"/>
      <c r="B38" s="479"/>
      <c r="C38" s="480"/>
      <c r="D38" s="480"/>
      <c r="E38" s="480"/>
      <c r="F38" s="480"/>
      <c r="G38" s="480"/>
      <c r="H38" s="529"/>
      <c r="I38" s="480"/>
      <c r="J38" s="480"/>
      <c r="K38" s="481"/>
    </row>
    <row r="39" spans="1:13" ht="13.5" thickTop="1" x14ac:dyDescent="0.2">
      <c r="A39" s="482"/>
      <c r="B39" s="452"/>
      <c r="C39" s="474"/>
      <c r="D39" s="474"/>
      <c r="E39" s="483"/>
      <c r="F39" s="483"/>
      <c r="G39" s="483"/>
      <c r="H39" s="487"/>
      <c r="I39" s="474"/>
      <c r="J39" s="474"/>
      <c r="K39" s="485"/>
    </row>
    <row r="40" spans="1:13" ht="12.75" customHeight="1" x14ac:dyDescent="0.2">
      <c r="A40" s="415" t="str">
        <f>CONCATENATE("Korrekturbedarf  ",K7)</f>
        <v xml:space="preserve">Korrekturbedarf  </v>
      </c>
      <c r="B40" s="467"/>
      <c r="C40" s="488"/>
      <c r="D40" s="488"/>
      <c r="F40" s="488"/>
      <c r="G40" s="488"/>
      <c r="H40" s="488"/>
      <c r="I40" s="488"/>
      <c r="J40" s="488"/>
      <c r="K40" s="489"/>
    </row>
    <row r="41" spans="1:13" ht="13.5" thickBot="1" x14ac:dyDescent="0.25">
      <c r="A41" s="482"/>
      <c r="B41" s="452"/>
      <c r="C41" s="474"/>
      <c r="D41" s="474"/>
      <c r="E41" s="483"/>
      <c r="F41" s="483"/>
      <c r="G41" s="483"/>
      <c r="H41" s="487"/>
      <c r="I41" s="474"/>
      <c r="J41" s="474"/>
      <c r="K41" s="490"/>
    </row>
    <row r="42" spans="1:13" ht="14.25" thickTop="1" thickBot="1" x14ac:dyDescent="0.25">
      <c r="A42" s="417" t="s">
        <v>97</v>
      </c>
      <c r="B42" s="491"/>
      <c r="C42" s="474"/>
      <c r="D42" s="474"/>
      <c r="E42" s="405"/>
      <c r="F42" s="405"/>
      <c r="G42" s="405"/>
      <c r="H42" s="405"/>
      <c r="I42" s="492"/>
      <c r="J42" s="492"/>
      <c r="K42" s="4">
        <f>K21*12</f>
        <v>0</v>
      </c>
    </row>
    <row r="43" spans="1:13" ht="14.25" thickTop="1" thickBot="1" x14ac:dyDescent="0.25">
      <c r="A43" s="417" t="s">
        <v>22</v>
      </c>
      <c r="B43" s="491"/>
      <c r="C43" s="474"/>
      <c r="D43" s="474"/>
      <c r="E43" s="405"/>
      <c r="F43" s="405"/>
      <c r="G43" s="405"/>
      <c r="H43" s="474"/>
      <c r="I43" s="492"/>
      <c r="J43" s="492"/>
      <c r="K43" s="4">
        <f>ROUND(K36,2)</f>
        <v>0</v>
      </c>
    </row>
    <row r="44" spans="1:13" ht="14.25" thickTop="1" thickBot="1" x14ac:dyDescent="0.25">
      <c r="A44" s="417" t="s">
        <v>23</v>
      </c>
      <c r="B44" s="491"/>
      <c r="C44" s="474"/>
      <c r="D44" s="474"/>
      <c r="G44" s="493" t="s">
        <v>24</v>
      </c>
      <c r="H44" s="55"/>
      <c r="I44" s="492"/>
      <c r="J44" s="492"/>
      <c r="K44" s="56"/>
    </row>
    <row r="45" spans="1:13" ht="14.25" thickTop="1" thickBot="1" x14ac:dyDescent="0.25">
      <c r="A45" s="417"/>
      <c r="B45" s="491"/>
      <c r="C45" s="474"/>
      <c r="D45" s="474"/>
      <c r="E45" s="405"/>
      <c r="G45" s="405"/>
      <c r="H45" s="474"/>
      <c r="I45" s="492"/>
      <c r="J45" s="492"/>
      <c r="K45" s="494"/>
    </row>
    <row r="46" spans="1:13" s="467" customFormat="1" ht="14.25" thickTop="1" thickBot="1" x14ac:dyDescent="0.25">
      <c r="A46" s="418" t="str">
        <f>IF(K46&gt;0,"Nachbewilligung","Rückforderung")</f>
        <v>Rückforderung</v>
      </c>
      <c r="B46" s="495"/>
      <c r="D46" s="477"/>
      <c r="E46" s="496" t="str">
        <f>IF(ISBLANK(K46),"",(IF(AND($K$46&gt;-1,$K$46&lt;1),"Beträge von weniger als 1,- EUR werden nicht erhoben oder erstattet","")))</f>
        <v>Beträge von weniger als 1,- EUR werden nicht erhoben oder erstattet</v>
      </c>
      <c r="F46" s="409"/>
      <c r="G46" s="409"/>
      <c r="H46" s="477"/>
      <c r="I46" s="407"/>
      <c r="J46" s="407"/>
      <c r="K46" s="5">
        <f>K43-K42-K44</f>
        <v>0</v>
      </c>
    </row>
    <row r="47" spans="1:13" s="467" customFormat="1" ht="14.25" thickTop="1" thickBot="1" x14ac:dyDescent="0.25">
      <c r="A47" s="418"/>
      <c r="B47" s="495"/>
      <c r="C47" s="488"/>
      <c r="D47" s="488"/>
      <c r="E47" s="488"/>
      <c r="F47" s="488"/>
      <c r="G47" s="488"/>
      <c r="H47" s="488"/>
      <c r="I47" s="488"/>
      <c r="J47" s="488"/>
      <c r="K47" s="489"/>
    </row>
    <row r="48" spans="1:13" s="467" customFormat="1" ht="14.25" thickTop="1" thickBot="1" x14ac:dyDescent="0.25">
      <c r="A48" s="418" t="s">
        <v>33</v>
      </c>
      <c r="B48" s="495"/>
      <c r="C48" s="477"/>
      <c r="D48" s="523" t="s">
        <v>95</v>
      </c>
      <c r="E48" s="524"/>
      <c r="F48" s="524"/>
      <c r="G48" s="525"/>
      <c r="H48" s="477"/>
      <c r="I48" s="407"/>
      <c r="J48" s="407"/>
      <c r="K48" s="497"/>
    </row>
    <row r="49" spans="1:11" s="467" customFormat="1" ht="13.5" thickTop="1" x14ac:dyDescent="0.2">
      <c r="A49" s="418"/>
      <c r="B49" s="495"/>
      <c r="C49" s="477"/>
      <c r="D49" s="477"/>
      <c r="E49" s="409"/>
      <c r="F49" s="409"/>
      <c r="G49" s="409"/>
      <c r="H49" s="477"/>
      <c r="I49" s="407"/>
      <c r="J49" s="407"/>
      <c r="K49" s="497"/>
    </row>
    <row r="50" spans="1:11" ht="15" customHeight="1" thickBot="1" x14ac:dyDescent="0.25">
      <c r="A50" s="498" t="s">
        <v>10</v>
      </c>
      <c r="B50" s="499"/>
      <c r="C50" s="500"/>
      <c r="D50" s="500"/>
      <c r="E50" s="501"/>
      <c r="F50" s="501"/>
      <c r="G50" s="501"/>
      <c r="H50" s="502"/>
      <c r="I50" s="503"/>
      <c r="J50" s="503"/>
      <c r="K50" s="504"/>
    </row>
    <row r="51" spans="1:11" ht="15" customHeight="1" x14ac:dyDescent="0.2">
      <c r="A51" s="457"/>
      <c r="B51" s="457"/>
      <c r="C51" s="405"/>
      <c r="D51" s="405"/>
      <c r="E51" s="405"/>
      <c r="F51" s="405"/>
      <c r="G51" s="405"/>
      <c r="H51" s="487"/>
      <c r="I51" s="474"/>
      <c r="J51" s="474"/>
      <c r="K51" s="474"/>
    </row>
    <row r="52" spans="1:11" ht="5.25" customHeight="1" x14ac:dyDescent="0.2">
      <c r="A52" s="419"/>
      <c r="B52" s="419"/>
      <c r="C52" s="505"/>
      <c r="D52" s="505"/>
      <c r="E52" s="505"/>
      <c r="F52" s="505"/>
      <c r="G52" s="505"/>
      <c r="H52" s="506"/>
      <c r="I52" s="505"/>
      <c r="J52" s="505"/>
      <c r="K52" s="505"/>
    </row>
    <row r="53" spans="1:11" s="509" customFormat="1" ht="15" customHeight="1" x14ac:dyDescent="0.2">
      <c r="A53" s="420" t="s">
        <v>90</v>
      </c>
      <c r="B53" s="420"/>
      <c r="C53" s="507"/>
      <c r="D53" s="507"/>
      <c r="E53" s="421"/>
      <c r="F53" s="508"/>
      <c r="G53" s="420"/>
      <c r="H53" s="420"/>
      <c r="I53" s="420"/>
      <c r="J53" s="507"/>
      <c r="K53" s="507"/>
    </row>
    <row r="54" spans="1:11" s="509" customFormat="1" ht="15" customHeight="1" x14ac:dyDescent="0.2">
      <c r="A54" s="422" t="s">
        <v>91</v>
      </c>
      <c r="B54" s="420"/>
      <c r="C54" s="508" t="str">
        <f>IF(K46&lt;0,"Gutschrift","")</f>
        <v/>
      </c>
      <c r="D54" s="507" t="s">
        <v>92</v>
      </c>
      <c r="E54" s="421"/>
      <c r="F54" s="508"/>
      <c r="G54" s="421" t="s">
        <v>93</v>
      </c>
      <c r="H54" s="423" t="s">
        <v>94</v>
      </c>
      <c r="I54" s="424">
        <f>I4</f>
        <v>4150010001</v>
      </c>
      <c r="J54" s="424"/>
      <c r="K54" s="510"/>
    </row>
    <row r="55" spans="1:11" ht="5.25" customHeight="1" x14ac:dyDescent="0.2">
      <c r="A55" s="419"/>
      <c r="B55" s="419"/>
      <c r="C55" s="505"/>
      <c r="D55" s="505"/>
      <c r="E55" s="505"/>
      <c r="F55" s="505"/>
      <c r="G55" s="505"/>
      <c r="H55" s="506"/>
      <c r="I55" s="505"/>
      <c r="J55" s="505"/>
      <c r="K55" s="505"/>
    </row>
    <row r="56" spans="1:11" ht="15" customHeight="1" x14ac:dyDescent="0.2">
      <c r="A56" s="457"/>
      <c r="B56" s="457"/>
      <c r="C56" s="405"/>
      <c r="D56" s="405"/>
      <c r="E56" s="405"/>
      <c r="F56" s="405"/>
      <c r="G56" s="405"/>
      <c r="H56" s="487"/>
      <c r="I56" s="474"/>
      <c r="J56" s="474"/>
      <c r="K56" s="474"/>
    </row>
    <row r="57" spans="1:11" s="457" customFormat="1" ht="15" customHeight="1" x14ac:dyDescent="0.2">
      <c r="C57" s="405"/>
      <c r="D57" s="405"/>
      <c r="E57" s="405"/>
      <c r="F57" s="405"/>
      <c r="G57" s="405"/>
      <c r="H57" s="414"/>
      <c r="I57" s="405"/>
      <c r="J57" s="405"/>
      <c r="K57" s="405"/>
    </row>
    <row r="58" spans="1:11" ht="15" customHeight="1" x14ac:dyDescent="0.2">
      <c r="A58" s="425" t="s">
        <v>172</v>
      </c>
      <c r="B58" s="425"/>
      <c r="C58" s="511"/>
      <c r="D58" s="511"/>
      <c r="E58" s="511"/>
      <c r="F58" s="511"/>
      <c r="G58" s="511"/>
      <c r="H58" s="512"/>
      <c r="I58" s="511"/>
      <c r="J58" s="511"/>
      <c r="K58" s="511"/>
    </row>
    <row r="59" spans="1:11" ht="15" customHeight="1" x14ac:dyDescent="0.2">
      <c r="A59" s="425"/>
      <c r="B59" s="425"/>
      <c r="C59" s="511"/>
      <c r="D59" s="511"/>
      <c r="E59" s="426" t="s">
        <v>32</v>
      </c>
      <c r="F59" s="426"/>
      <c r="G59" s="426"/>
      <c r="H59" s="513"/>
      <c r="I59" s="514"/>
      <c r="J59" s="511"/>
      <c r="K59" s="511"/>
    </row>
    <row r="60" spans="1:11" ht="15" customHeight="1" x14ac:dyDescent="0.2">
      <c r="A60" s="425"/>
      <c r="B60" s="425"/>
      <c r="C60" s="511"/>
      <c r="D60" s="511"/>
      <c r="E60" s="511"/>
      <c r="F60" s="511"/>
      <c r="G60" s="511"/>
      <c r="H60" s="512"/>
      <c r="I60" s="511"/>
      <c r="J60" s="511"/>
      <c r="K60" s="511"/>
    </row>
    <row r="61" spans="1:11" ht="15" customHeight="1" x14ac:dyDescent="0.2">
      <c r="A61" s="427" t="s">
        <v>25</v>
      </c>
      <c r="B61" s="515"/>
      <c r="C61" s="511"/>
      <c r="D61" s="511"/>
      <c r="E61" s="426"/>
      <c r="F61" s="426"/>
      <c r="G61" s="426"/>
      <c r="H61" s="516"/>
      <c r="I61" s="514"/>
      <c r="J61" s="514"/>
      <c r="K61" s="517"/>
    </row>
    <row r="62" spans="1:11" ht="15" customHeight="1" x14ac:dyDescent="0.2">
      <c r="A62" s="425"/>
      <c r="B62" s="425"/>
      <c r="C62" s="511"/>
      <c r="D62" s="511"/>
      <c r="E62" s="511"/>
      <c r="F62" s="511"/>
      <c r="G62" s="511"/>
      <c r="H62" s="512" t="s">
        <v>13</v>
      </c>
      <c r="I62" s="518" t="s">
        <v>14</v>
      </c>
      <c r="J62" s="518"/>
      <c r="K62" s="518"/>
    </row>
    <row r="63" spans="1:11" ht="15" customHeight="1" x14ac:dyDescent="0.2">
      <c r="A63" s="425"/>
      <c r="B63" s="425"/>
      <c r="C63" s="511"/>
      <c r="D63" s="511"/>
      <c r="E63" s="511"/>
      <c r="F63" s="511"/>
      <c r="G63" s="511"/>
      <c r="H63" s="512"/>
      <c r="I63" s="518"/>
      <c r="J63" s="518"/>
      <c r="K63" s="518"/>
    </row>
    <row r="64" spans="1:11" ht="15" customHeight="1" x14ac:dyDescent="0.2">
      <c r="A64" s="428" t="s">
        <v>34</v>
      </c>
      <c r="B64" s="429"/>
      <c r="C64" s="511"/>
      <c r="D64" s="511"/>
      <c r="E64" s="511"/>
      <c r="F64" s="511"/>
      <c r="G64" s="511"/>
      <c r="H64" s="512" t="s">
        <v>35</v>
      </c>
      <c r="I64" s="518" t="str">
        <f>IF(K46&gt;0,"79100250","59020250")</f>
        <v>59020250</v>
      </c>
      <c r="J64" s="518"/>
      <c r="K64" s="518"/>
    </row>
    <row r="65" spans="1:11" ht="15" customHeight="1" x14ac:dyDescent="0.2">
      <c r="A65" s="425"/>
      <c r="B65" s="425"/>
      <c r="C65" s="511"/>
      <c r="D65" s="511"/>
      <c r="E65" s="511"/>
      <c r="F65" s="511"/>
      <c r="G65" s="511"/>
      <c r="H65" s="512"/>
      <c r="I65" s="518"/>
      <c r="J65" s="518"/>
      <c r="K65" s="518"/>
    </row>
  </sheetData>
  <sheetProtection algorithmName="SHA-512" hashValue="C/pFvfroyt0tfYDSWjZR4MkUNB4OKFX/dVHcHV1rs4q1bsp/ayzS9QXhEPPNiNA8VV8o6NKEcWsUs1i7CamD+A==" saltValue="LY3qPmAAuWeIejWdGtkcww==" spinCount="100000" sheet="1" formatColumns="0" selectLockedCells="1"/>
  <mergeCells count="12">
    <mergeCell ref="D48:G48"/>
    <mergeCell ref="A2:C2"/>
    <mergeCell ref="H24:H38"/>
    <mergeCell ref="H6:I6"/>
    <mergeCell ref="A6:C6"/>
    <mergeCell ref="I2:K2"/>
    <mergeCell ref="I4:K4"/>
    <mergeCell ref="H7:H22"/>
    <mergeCell ref="E2:G2"/>
    <mergeCell ref="E4:G4"/>
    <mergeCell ref="E6:G6"/>
    <mergeCell ref="C24:E24"/>
  </mergeCells>
  <dataValidations count="1">
    <dataValidation type="list" allowBlank="1" showInputMessage="1" showErrorMessage="1" sqref="C24:E24">
      <formula1>"endg. Leistungsbescheid, Endabrechnung, vorläufige Endabrechnung"</formula1>
    </dataValidation>
  </dataValidations>
  <printOptions horizontalCentered="1" gridLinesSet="0"/>
  <pageMargins left="0.19685039370078741" right="0.19685039370078741" top="0.19685039370078741" bottom="0.19685039370078741" header="0.11811023622047245" footer="0.11811023622047245"/>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2"/>
  <sheetViews>
    <sheetView zoomScaleNormal="100" workbookViewId="0">
      <selection activeCell="I20" sqref="I20"/>
    </sheetView>
  </sheetViews>
  <sheetFormatPr baseColWidth="10" defaultRowHeight="15" x14ac:dyDescent="0.25"/>
  <cols>
    <col min="1" max="1" width="1.140625" style="75" customWidth="1"/>
    <col min="2" max="3" width="11.42578125" style="75"/>
    <col min="4" max="4" width="10.7109375" style="75" bestFit="1" customWidth="1"/>
    <col min="5" max="6" width="11.42578125" style="75"/>
    <col min="7" max="7" width="2.5703125" style="75" customWidth="1"/>
    <col min="8" max="9" width="15.7109375" style="98" customWidth="1"/>
    <col min="10" max="10" width="18.5703125" style="98" customWidth="1"/>
    <col min="11" max="11" width="2.42578125" style="98" customWidth="1"/>
    <col min="12" max="12" width="12.85546875" style="75" bestFit="1" customWidth="1"/>
    <col min="13" max="24" width="4.140625" style="75" customWidth="1"/>
    <col min="25" max="25" width="10.85546875" style="75" customWidth="1"/>
    <col min="26" max="26" width="2.28515625" style="75" customWidth="1"/>
    <col min="27" max="27" width="15.7109375" style="75" customWidth="1"/>
    <col min="28" max="28" width="20.7109375" style="75" customWidth="1"/>
    <col min="29" max="29" width="4.7109375" style="75" customWidth="1"/>
    <col min="30" max="30" width="15.7109375" style="98" customWidth="1"/>
    <col min="31" max="31" width="20.7109375" style="98" customWidth="1"/>
    <col min="32" max="262" width="11.42578125" style="75"/>
    <col min="263" max="263" width="3.7109375" style="75" customWidth="1"/>
    <col min="264" max="264" width="11.28515625" style="75" customWidth="1"/>
    <col min="265" max="276" width="4.140625" style="75" customWidth="1"/>
    <col min="277" max="277" width="10.85546875" style="75" customWidth="1"/>
    <col min="278" max="278" width="4.7109375" style="75" customWidth="1"/>
    <col min="279" max="279" width="11.42578125" style="75"/>
    <col min="280" max="280" width="15" style="75" customWidth="1"/>
    <col min="281" max="281" width="4.7109375" style="75" customWidth="1"/>
    <col min="282" max="282" width="8.5703125" style="75" customWidth="1"/>
    <col min="283" max="283" width="11.42578125" style="75" customWidth="1"/>
    <col min="284" max="284" width="11.5703125" style="75" bestFit="1" customWidth="1"/>
    <col min="285" max="285" width="4.7109375" style="75" customWidth="1"/>
    <col min="286" max="518" width="11.42578125" style="75"/>
    <col min="519" max="519" width="3.7109375" style="75" customWidth="1"/>
    <col min="520" max="520" width="11.28515625" style="75" customWidth="1"/>
    <col min="521" max="532" width="4.140625" style="75" customWidth="1"/>
    <col min="533" max="533" width="10.85546875" style="75" customWidth="1"/>
    <col min="534" max="534" width="4.7109375" style="75" customWidth="1"/>
    <col min="535" max="535" width="11.42578125" style="75"/>
    <col min="536" max="536" width="15" style="75" customWidth="1"/>
    <col min="537" max="537" width="4.7109375" style="75" customWidth="1"/>
    <col min="538" max="538" width="8.5703125" style="75" customWidth="1"/>
    <col min="539" max="539" width="11.42578125" style="75" customWidth="1"/>
    <col min="540" max="540" width="11.5703125" style="75" bestFit="1" customWidth="1"/>
    <col min="541" max="541" width="4.7109375" style="75" customWidth="1"/>
    <col min="542" max="774" width="11.42578125" style="75"/>
    <col min="775" max="775" width="3.7109375" style="75" customWidth="1"/>
    <col min="776" max="776" width="11.28515625" style="75" customWidth="1"/>
    <col min="777" max="788" width="4.140625" style="75" customWidth="1"/>
    <col min="789" max="789" width="10.85546875" style="75" customWidth="1"/>
    <col min="790" max="790" width="4.7109375" style="75" customWidth="1"/>
    <col min="791" max="791" width="11.42578125" style="75"/>
    <col min="792" max="792" width="15" style="75" customWidth="1"/>
    <col min="793" max="793" width="4.7109375" style="75" customWidth="1"/>
    <col min="794" max="794" width="8.5703125" style="75" customWidth="1"/>
    <col min="795" max="795" width="11.42578125" style="75" customWidth="1"/>
    <col min="796" max="796" width="11.5703125" style="75" bestFit="1" customWidth="1"/>
    <col min="797" max="797" width="4.7109375" style="75" customWidth="1"/>
    <col min="798" max="1030" width="11.42578125" style="75"/>
    <col min="1031" max="1031" width="3.7109375" style="75" customWidth="1"/>
    <col min="1032" max="1032" width="11.28515625" style="75" customWidth="1"/>
    <col min="1033" max="1044" width="4.140625" style="75" customWidth="1"/>
    <col min="1045" max="1045" width="10.85546875" style="75" customWidth="1"/>
    <col min="1046" max="1046" width="4.7109375" style="75" customWidth="1"/>
    <col min="1047" max="1047" width="11.42578125" style="75"/>
    <col min="1048" max="1048" width="15" style="75" customWidth="1"/>
    <col min="1049" max="1049" width="4.7109375" style="75" customWidth="1"/>
    <col min="1050" max="1050" width="8.5703125" style="75" customWidth="1"/>
    <col min="1051" max="1051" width="11.42578125" style="75" customWidth="1"/>
    <col min="1052" max="1052" width="11.5703125" style="75" bestFit="1" customWidth="1"/>
    <col min="1053" max="1053" width="4.7109375" style="75" customWidth="1"/>
    <col min="1054" max="1286" width="11.42578125" style="75"/>
    <col min="1287" max="1287" width="3.7109375" style="75" customWidth="1"/>
    <col min="1288" max="1288" width="11.28515625" style="75" customWidth="1"/>
    <col min="1289" max="1300" width="4.140625" style="75" customWidth="1"/>
    <col min="1301" max="1301" width="10.85546875" style="75" customWidth="1"/>
    <col min="1302" max="1302" width="4.7109375" style="75" customWidth="1"/>
    <col min="1303" max="1303" width="11.42578125" style="75"/>
    <col min="1304" max="1304" width="15" style="75" customWidth="1"/>
    <col min="1305" max="1305" width="4.7109375" style="75" customWidth="1"/>
    <col min="1306" max="1306" width="8.5703125" style="75" customWidth="1"/>
    <col min="1307" max="1307" width="11.42578125" style="75" customWidth="1"/>
    <col min="1308" max="1308" width="11.5703125" style="75" bestFit="1" customWidth="1"/>
    <col min="1309" max="1309" width="4.7109375" style="75" customWidth="1"/>
    <col min="1310" max="1542" width="11.42578125" style="75"/>
    <col min="1543" max="1543" width="3.7109375" style="75" customWidth="1"/>
    <col min="1544" max="1544" width="11.28515625" style="75" customWidth="1"/>
    <col min="1545" max="1556" width="4.140625" style="75" customWidth="1"/>
    <col min="1557" max="1557" width="10.85546875" style="75" customWidth="1"/>
    <col min="1558" max="1558" width="4.7109375" style="75" customWidth="1"/>
    <col min="1559" max="1559" width="11.42578125" style="75"/>
    <col min="1560" max="1560" width="15" style="75" customWidth="1"/>
    <col min="1561" max="1561" width="4.7109375" style="75" customWidth="1"/>
    <col min="1562" max="1562" width="8.5703125" style="75" customWidth="1"/>
    <col min="1563" max="1563" width="11.42578125" style="75" customWidth="1"/>
    <col min="1564" max="1564" width="11.5703125" style="75" bestFit="1" customWidth="1"/>
    <col min="1565" max="1565" width="4.7109375" style="75" customWidth="1"/>
    <col min="1566" max="1798" width="11.42578125" style="75"/>
    <col min="1799" max="1799" width="3.7109375" style="75" customWidth="1"/>
    <col min="1800" max="1800" width="11.28515625" style="75" customWidth="1"/>
    <col min="1801" max="1812" width="4.140625" style="75" customWidth="1"/>
    <col min="1813" max="1813" width="10.85546875" style="75" customWidth="1"/>
    <col min="1814" max="1814" width="4.7109375" style="75" customWidth="1"/>
    <col min="1815" max="1815" width="11.42578125" style="75"/>
    <col min="1816" max="1816" width="15" style="75" customWidth="1"/>
    <col min="1817" max="1817" width="4.7109375" style="75" customWidth="1"/>
    <col min="1818" max="1818" width="8.5703125" style="75" customWidth="1"/>
    <col min="1819" max="1819" width="11.42578125" style="75" customWidth="1"/>
    <col min="1820" max="1820" width="11.5703125" style="75" bestFit="1" customWidth="1"/>
    <col min="1821" max="1821" width="4.7109375" style="75" customWidth="1"/>
    <col min="1822" max="2054" width="11.42578125" style="75"/>
    <col min="2055" max="2055" width="3.7109375" style="75" customWidth="1"/>
    <col min="2056" max="2056" width="11.28515625" style="75" customWidth="1"/>
    <col min="2057" max="2068" width="4.140625" style="75" customWidth="1"/>
    <col min="2069" max="2069" width="10.85546875" style="75" customWidth="1"/>
    <col min="2070" max="2070" width="4.7109375" style="75" customWidth="1"/>
    <col min="2071" max="2071" width="11.42578125" style="75"/>
    <col min="2072" max="2072" width="15" style="75" customWidth="1"/>
    <col min="2073" max="2073" width="4.7109375" style="75" customWidth="1"/>
    <col min="2074" max="2074" width="8.5703125" style="75" customWidth="1"/>
    <col min="2075" max="2075" width="11.42578125" style="75" customWidth="1"/>
    <col min="2076" max="2076" width="11.5703125" style="75" bestFit="1" customWidth="1"/>
    <col min="2077" max="2077" width="4.7109375" style="75" customWidth="1"/>
    <col min="2078" max="2310" width="11.42578125" style="75"/>
    <col min="2311" max="2311" width="3.7109375" style="75" customWidth="1"/>
    <col min="2312" max="2312" width="11.28515625" style="75" customWidth="1"/>
    <col min="2313" max="2324" width="4.140625" style="75" customWidth="1"/>
    <col min="2325" max="2325" width="10.85546875" style="75" customWidth="1"/>
    <col min="2326" max="2326" width="4.7109375" style="75" customWidth="1"/>
    <col min="2327" max="2327" width="11.42578125" style="75"/>
    <col min="2328" max="2328" width="15" style="75" customWidth="1"/>
    <col min="2329" max="2329" width="4.7109375" style="75" customWidth="1"/>
    <col min="2330" max="2330" width="8.5703125" style="75" customWidth="1"/>
    <col min="2331" max="2331" width="11.42578125" style="75" customWidth="1"/>
    <col min="2332" max="2332" width="11.5703125" style="75" bestFit="1" customWidth="1"/>
    <col min="2333" max="2333" width="4.7109375" style="75" customWidth="1"/>
    <col min="2334" max="2566" width="11.42578125" style="75"/>
    <col min="2567" max="2567" width="3.7109375" style="75" customWidth="1"/>
    <col min="2568" max="2568" width="11.28515625" style="75" customWidth="1"/>
    <col min="2569" max="2580" width="4.140625" style="75" customWidth="1"/>
    <col min="2581" max="2581" width="10.85546875" style="75" customWidth="1"/>
    <col min="2582" max="2582" width="4.7109375" style="75" customWidth="1"/>
    <col min="2583" max="2583" width="11.42578125" style="75"/>
    <col min="2584" max="2584" width="15" style="75" customWidth="1"/>
    <col min="2585" max="2585" width="4.7109375" style="75" customWidth="1"/>
    <col min="2586" max="2586" width="8.5703125" style="75" customWidth="1"/>
    <col min="2587" max="2587" width="11.42578125" style="75" customWidth="1"/>
    <col min="2588" max="2588" width="11.5703125" style="75" bestFit="1" customWidth="1"/>
    <col min="2589" max="2589" width="4.7109375" style="75" customWidth="1"/>
    <col min="2590" max="2822" width="11.42578125" style="75"/>
    <col min="2823" max="2823" width="3.7109375" style="75" customWidth="1"/>
    <col min="2824" max="2824" width="11.28515625" style="75" customWidth="1"/>
    <col min="2825" max="2836" width="4.140625" style="75" customWidth="1"/>
    <col min="2837" max="2837" width="10.85546875" style="75" customWidth="1"/>
    <col min="2838" max="2838" width="4.7109375" style="75" customWidth="1"/>
    <col min="2839" max="2839" width="11.42578125" style="75"/>
    <col min="2840" max="2840" width="15" style="75" customWidth="1"/>
    <col min="2841" max="2841" width="4.7109375" style="75" customWidth="1"/>
    <col min="2842" max="2842" width="8.5703125" style="75" customWidth="1"/>
    <col min="2843" max="2843" width="11.42578125" style="75" customWidth="1"/>
    <col min="2844" max="2844" width="11.5703125" style="75" bestFit="1" customWidth="1"/>
    <col min="2845" max="2845" width="4.7109375" style="75" customWidth="1"/>
    <col min="2846" max="3078" width="11.42578125" style="75"/>
    <col min="3079" max="3079" width="3.7109375" style="75" customWidth="1"/>
    <col min="3080" max="3080" width="11.28515625" style="75" customWidth="1"/>
    <col min="3081" max="3092" width="4.140625" style="75" customWidth="1"/>
    <col min="3093" max="3093" width="10.85546875" style="75" customWidth="1"/>
    <col min="3094" max="3094" width="4.7109375" style="75" customWidth="1"/>
    <col min="3095" max="3095" width="11.42578125" style="75"/>
    <col min="3096" max="3096" width="15" style="75" customWidth="1"/>
    <col min="3097" max="3097" width="4.7109375" style="75" customWidth="1"/>
    <col min="3098" max="3098" width="8.5703125" style="75" customWidth="1"/>
    <col min="3099" max="3099" width="11.42578125" style="75" customWidth="1"/>
    <col min="3100" max="3100" width="11.5703125" style="75" bestFit="1" customWidth="1"/>
    <col min="3101" max="3101" width="4.7109375" style="75" customWidth="1"/>
    <col min="3102" max="3334" width="11.42578125" style="75"/>
    <col min="3335" max="3335" width="3.7109375" style="75" customWidth="1"/>
    <col min="3336" max="3336" width="11.28515625" style="75" customWidth="1"/>
    <col min="3337" max="3348" width="4.140625" style="75" customWidth="1"/>
    <col min="3349" max="3349" width="10.85546875" style="75" customWidth="1"/>
    <col min="3350" max="3350" width="4.7109375" style="75" customWidth="1"/>
    <col min="3351" max="3351" width="11.42578125" style="75"/>
    <col min="3352" max="3352" width="15" style="75" customWidth="1"/>
    <col min="3353" max="3353" width="4.7109375" style="75" customWidth="1"/>
    <col min="3354" max="3354" width="8.5703125" style="75" customWidth="1"/>
    <col min="3355" max="3355" width="11.42578125" style="75" customWidth="1"/>
    <col min="3356" max="3356" width="11.5703125" style="75" bestFit="1" customWidth="1"/>
    <col min="3357" max="3357" width="4.7109375" style="75" customWidth="1"/>
    <col min="3358" max="3590" width="11.42578125" style="75"/>
    <col min="3591" max="3591" width="3.7109375" style="75" customWidth="1"/>
    <col min="3592" max="3592" width="11.28515625" style="75" customWidth="1"/>
    <col min="3593" max="3604" width="4.140625" style="75" customWidth="1"/>
    <col min="3605" max="3605" width="10.85546875" style="75" customWidth="1"/>
    <col min="3606" max="3606" width="4.7109375" style="75" customWidth="1"/>
    <col min="3607" max="3607" width="11.42578125" style="75"/>
    <col min="3608" max="3608" width="15" style="75" customWidth="1"/>
    <col min="3609" max="3609" width="4.7109375" style="75" customWidth="1"/>
    <col min="3610" max="3610" width="8.5703125" style="75" customWidth="1"/>
    <col min="3611" max="3611" width="11.42578125" style="75" customWidth="1"/>
    <col min="3612" max="3612" width="11.5703125" style="75" bestFit="1" customWidth="1"/>
    <col min="3613" max="3613" width="4.7109375" style="75" customWidth="1"/>
    <col min="3614" max="3846" width="11.42578125" style="75"/>
    <col min="3847" max="3847" width="3.7109375" style="75" customWidth="1"/>
    <col min="3848" max="3848" width="11.28515625" style="75" customWidth="1"/>
    <col min="3849" max="3860" width="4.140625" style="75" customWidth="1"/>
    <col min="3861" max="3861" width="10.85546875" style="75" customWidth="1"/>
    <col min="3862" max="3862" width="4.7109375" style="75" customWidth="1"/>
    <col min="3863" max="3863" width="11.42578125" style="75"/>
    <col min="3864" max="3864" width="15" style="75" customWidth="1"/>
    <col min="3865" max="3865" width="4.7109375" style="75" customWidth="1"/>
    <col min="3866" max="3866" width="8.5703125" style="75" customWidth="1"/>
    <col min="3867" max="3867" width="11.42578125" style="75" customWidth="1"/>
    <col min="3868" max="3868" width="11.5703125" style="75" bestFit="1" customWidth="1"/>
    <col min="3869" max="3869" width="4.7109375" style="75" customWidth="1"/>
    <col min="3870" max="4102" width="11.42578125" style="75"/>
    <col min="4103" max="4103" width="3.7109375" style="75" customWidth="1"/>
    <col min="4104" max="4104" width="11.28515625" style="75" customWidth="1"/>
    <col min="4105" max="4116" width="4.140625" style="75" customWidth="1"/>
    <col min="4117" max="4117" width="10.85546875" style="75" customWidth="1"/>
    <col min="4118" max="4118" width="4.7109375" style="75" customWidth="1"/>
    <col min="4119" max="4119" width="11.42578125" style="75"/>
    <col min="4120" max="4120" width="15" style="75" customWidth="1"/>
    <col min="4121" max="4121" width="4.7109375" style="75" customWidth="1"/>
    <col min="4122" max="4122" width="8.5703125" style="75" customWidth="1"/>
    <col min="4123" max="4123" width="11.42578125" style="75" customWidth="1"/>
    <col min="4124" max="4124" width="11.5703125" style="75" bestFit="1" customWidth="1"/>
    <col min="4125" max="4125" width="4.7109375" style="75" customWidth="1"/>
    <col min="4126" max="4358" width="11.42578125" style="75"/>
    <col min="4359" max="4359" width="3.7109375" style="75" customWidth="1"/>
    <col min="4360" max="4360" width="11.28515625" style="75" customWidth="1"/>
    <col min="4361" max="4372" width="4.140625" style="75" customWidth="1"/>
    <col min="4373" max="4373" width="10.85546875" style="75" customWidth="1"/>
    <col min="4374" max="4374" width="4.7109375" style="75" customWidth="1"/>
    <col min="4375" max="4375" width="11.42578125" style="75"/>
    <col min="4376" max="4376" width="15" style="75" customWidth="1"/>
    <col min="4377" max="4377" width="4.7109375" style="75" customWidth="1"/>
    <col min="4378" max="4378" width="8.5703125" style="75" customWidth="1"/>
    <col min="4379" max="4379" width="11.42578125" style="75" customWidth="1"/>
    <col min="4380" max="4380" width="11.5703125" style="75" bestFit="1" customWidth="1"/>
    <col min="4381" max="4381" width="4.7109375" style="75" customWidth="1"/>
    <col min="4382" max="4614" width="11.42578125" style="75"/>
    <col min="4615" max="4615" width="3.7109375" style="75" customWidth="1"/>
    <col min="4616" max="4616" width="11.28515625" style="75" customWidth="1"/>
    <col min="4617" max="4628" width="4.140625" style="75" customWidth="1"/>
    <col min="4629" max="4629" width="10.85546875" style="75" customWidth="1"/>
    <col min="4630" max="4630" width="4.7109375" style="75" customWidth="1"/>
    <col min="4631" max="4631" width="11.42578125" style="75"/>
    <col min="4632" max="4632" width="15" style="75" customWidth="1"/>
    <col min="4633" max="4633" width="4.7109375" style="75" customWidth="1"/>
    <col min="4634" max="4634" width="8.5703125" style="75" customWidth="1"/>
    <col min="4635" max="4635" width="11.42578125" style="75" customWidth="1"/>
    <col min="4636" max="4636" width="11.5703125" style="75" bestFit="1" customWidth="1"/>
    <col min="4637" max="4637" width="4.7109375" style="75" customWidth="1"/>
    <col min="4638" max="4870" width="11.42578125" style="75"/>
    <col min="4871" max="4871" width="3.7109375" style="75" customWidth="1"/>
    <col min="4872" max="4872" width="11.28515625" style="75" customWidth="1"/>
    <col min="4873" max="4884" width="4.140625" style="75" customWidth="1"/>
    <col min="4885" max="4885" width="10.85546875" style="75" customWidth="1"/>
    <col min="4886" max="4886" width="4.7109375" style="75" customWidth="1"/>
    <col min="4887" max="4887" width="11.42578125" style="75"/>
    <col min="4888" max="4888" width="15" style="75" customWidth="1"/>
    <col min="4889" max="4889" width="4.7109375" style="75" customWidth="1"/>
    <col min="4890" max="4890" width="8.5703125" style="75" customWidth="1"/>
    <col min="4891" max="4891" width="11.42578125" style="75" customWidth="1"/>
    <col min="4892" max="4892" width="11.5703125" style="75" bestFit="1" customWidth="1"/>
    <col min="4893" max="4893" width="4.7109375" style="75" customWidth="1"/>
    <col min="4894" max="5126" width="11.42578125" style="75"/>
    <col min="5127" max="5127" width="3.7109375" style="75" customWidth="1"/>
    <col min="5128" max="5128" width="11.28515625" style="75" customWidth="1"/>
    <col min="5129" max="5140" width="4.140625" style="75" customWidth="1"/>
    <col min="5141" max="5141" width="10.85546875" style="75" customWidth="1"/>
    <col min="5142" max="5142" width="4.7109375" style="75" customWidth="1"/>
    <col min="5143" max="5143" width="11.42578125" style="75"/>
    <col min="5144" max="5144" width="15" style="75" customWidth="1"/>
    <col min="5145" max="5145" width="4.7109375" style="75" customWidth="1"/>
    <col min="5146" max="5146" width="8.5703125" style="75" customWidth="1"/>
    <col min="5147" max="5147" width="11.42578125" style="75" customWidth="1"/>
    <col min="5148" max="5148" width="11.5703125" style="75" bestFit="1" customWidth="1"/>
    <col min="5149" max="5149" width="4.7109375" style="75" customWidth="1"/>
    <col min="5150" max="5382" width="11.42578125" style="75"/>
    <col min="5383" max="5383" width="3.7109375" style="75" customWidth="1"/>
    <col min="5384" max="5384" width="11.28515625" style="75" customWidth="1"/>
    <col min="5385" max="5396" width="4.140625" style="75" customWidth="1"/>
    <col min="5397" max="5397" width="10.85546875" style="75" customWidth="1"/>
    <col min="5398" max="5398" width="4.7109375" style="75" customWidth="1"/>
    <col min="5399" max="5399" width="11.42578125" style="75"/>
    <col min="5400" max="5400" width="15" style="75" customWidth="1"/>
    <col min="5401" max="5401" width="4.7109375" style="75" customWidth="1"/>
    <col min="5402" max="5402" width="8.5703125" style="75" customWidth="1"/>
    <col min="5403" max="5403" width="11.42578125" style="75" customWidth="1"/>
    <col min="5404" max="5404" width="11.5703125" style="75" bestFit="1" customWidth="1"/>
    <col min="5405" max="5405" width="4.7109375" style="75" customWidth="1"/>
    <col min="5406" max="5638" width="11.42578125" style="75"/>
    <col min="5639" max="5639" width="3.7109375" style="75" customWidth="1"/>
    <col min="5640" max="5640" width="11.28515625" style="75" customWidth="1"/>
    <col min="5641" max="5652" width="4.140625" style="75" customWidth="1"/>
    <col min="5653" max="5653" width="10.85546875" style="75" customWidth="1"/>
    <col min="5654" max="5654" width="4.7109375" style="75" customWidth="1"/>
    <col min="5655" max="5655" width="11.42578125" style="75"/>
    <col min="5656" max="5656" width="15" style="75" customWidth="1"/>
    <col min="5657" max="5657" width="4.7109375" style="75" customWidth="1"/>
    <col min="5658" max="5658" width="8.5703125" style="75" customWidth="1"/>
    <col min="5659" max="5659" width="11.42578125" style="75" customWidth="1"/>
    <col min="5660" max="5660" width="11.5703125" style="75" bestFit="1" customWidth="1"/>
    <col min="5661" max="5661" width="4.7109375" style="75" customWidth="1"/>
    <col min="5662" max="5894" width="11.42578125" style="75"/>
    <col min="5895" max="5895" width="3.7109375" style="75" customWidth="1"/>
    <col min="5896" max="5896" width="11.28515625" style="75" customWidth="1"/>
    <col min="5897" max="5908" width="4.140625" style="75" customWidth="1"/>
    <col min="5909" max="5909" width="10.85546875" style="75" customWidth="1"/>
    <col min="5910" max="5910" width="4.7109375" style="75" customWidth="1"/>
    <col min="5911" max="5911" width="11.42578125" style="75"/>
    <col min="5912" max="5912" width="15" style="75" customWidth="1"/>
    <col min="5913" max="5913" width="4.7109375" style="75" customWidth="1"/>
    <col min="5914" max="5914" width="8.5703125" style="75" customWidth="1"/>
    <col min="5915" max="5915" width="11.42578125" style="75" customWidth="1"/>
    <col min="5916" max="5916" width="11.5703125" style="75" bestFit="1" customWidth="1"/>
    <col min="5917" max="5917" width="4.7109375" style="75" customWidth="1"/>
    <col min="5918" max="6150" width="11.42578125" style="75"/>
    <col min="6151" max="6151" width="3.7109375" style="75" customWidth="1"/>
    <col min="6152" max="6152" width="11.28515625" style="75" customWidth="1"/>
    <col min="6153" max="6164" width="4.140625" style="75" customWidth="1"/>
    <col min="6165" max="6165" width="10.85546875" style="75" customWidth="1"/>
    <col min="6166" max="6166" width="4.7109375" style="75" customWidth="1"/>
    <col min="6167" max="6167" width="11.42578125" style="75"/>
    <col min="6168" max="6168" width="15" style="75" customWidth="1"/>
    <col min="6169" max="6169" width="4.7109375" style="75" customWidth="1"/>
    <col min="6170" max="6170" width="8.5703125" style="75" customWidth="1"/>
    <col min="6171" max="6171" width="11.42578125" style="75" customWidth="1"/>
    <col min="6172" max="6172" width="11.5703125" style="75" bestFit="1" customWidth="1"/>
    <col min="6173" max="6173" width="4.7109375" style="75" customWidth="1"/>
    <col min="6174" max="6406" width="11.42578125" style="75"/>
    <col min="6407" max="6407" width="3.7109375" style="75" customWidth="1"/>
    <col min="6408" max="6408" width="11.28515625" style="75" customWidth="1"/>
    <col min="6409" max="6420" width="4.140625" style="75" customWidth="1"/>
    <col min="6421" max="6421" width="10.85546875" style="75" customWidth="1"/>
    <col min="6422" max="6422" width="4.7109375" style="75" customWidth="1"/>
    <col min="6423" max="6423" width="11.42578125" style="75"/>
    <col min="6424" max="6424" width="15" style="75" customWidth="1"/>
    <col min="6425" max="6425" width="4.7109375" style="75" customWidth="1"/>
    <col min="6426" max="6426" width="8.5703125" style="75" customWidth="1"/>
    <col min="6427" max="6427" width="11.42578125" style="75" customWidth="1"/>
    <col min="6428" max="6428" width="11.5703125" style="75" bestFit="1" customWidth="1"/>
    <col min="6429" max="6429" width="4.7109375" style="75" customWidth="1"/>
    <col min="6430" max="6662" width="11.42578125" style="75"/>
    <col min="6663" max="6663" width="3.7109375" style="75" customWidth="1"/>
    <col min="6664" max="6664" width="11.28515625" style="75" customWidth="1"/>
    <col min="6665" max="6676" width="4.140625" style="75" customWidth="1"/>
    <col min="6677" max="6677" width="10.85546875" style="75" customWidth="1"/>
    <col min="6678" max="6678" width="4.7109375" style="75" customWidth="1"/>
    <col min="6679" max="6679" width="11.42578125" style="75"/>
    <col min="6680" max="6680" width="15" style="75" customWidth="1"/>
    <col min="6681" max="6681" width="4.7109375" style="75" customWidth="1"/>
    <col min="6682" max="6682" width="8.5703125" style="75" customWidth="1"/>
    <col min="6683" max="6683" width="11.42578125" style="75" customWidth="1"/>
    <col min="6684" max="6684" width="11.5703125" style="75" bestFit="1" customWidth="1"/>
    <col min="6685" max="6685" width="4.7109375" style="75" customWidth="1"/>
    <col min="6686" max="6918" width="11.42578125" style="75"/>
    <col min="6919" max="6919" width="3.7109375" style="75" customWidth="1"/>
    <col min="6920" max="6920" width="11.28515625" style="75" customWidth="1"/>
    <col min="6921" max="6932" width="4.140625" style="75" customWidth="1"/>
    <col min="6933" max="6933" width="10.85546875" style="75" customWidth="1"/>
    <col min="6934" max="6934" width="4.7109375" style="75" customWidth="1"/>
    <col min="6935" max="6935" width="11.42578125" style="75"/>
    <col min="6936" max="6936" width="15" style="75" customWidth="1"/>
    <col min="6937" max="6937" width="4.7109375" style="75" customWidth="1"/>
    <col min="6938" max="6938" width="8.5703125" style="75" customWidth="1"/>
    <col min="6939" max="6939" width="11.42578125" style="75" customWidth="1"/>
    <col min="6940" max="6940" width="11.5703125" style="75" bestFit="1" customWidth="1"/>
    <col min="6941" max="6941" width="4.7109375" style="75" customWidth="1"/>
    <col min="6942" max="7174" width="11.42578125" style="75"/>
    <col min="7175" max="7175" width="3.7109375" style="75" customWidth="1"/>
    <col min="7176" max="7176" width="11.28515625" style="75" customWidth="1"/>
    <col min="7177" max="7188" width="4.140625" style="75" customWidth="1"/>
    <col min="7189" max="7189" width="10.85546875" style="75" customWidth="1"/>
    <col min="7190" max="7190" width="4.7109375" style="75" customWidth="1"/>
    <col min="7191" max="7191" width="11.42578125" style="75"/>
    <col min="7192" max="7192" width="15" style="75" customWidth="1"/>
    <col min="7193" max="7193" width="4.7109375" style="75" customWidth="1"/>
    <col min="7194" max="7194" width="8.5703125" style="75" customWidth="1"/>
    <col min="7195" max="7195" width="11.42578125" style="75" customWidth="1"/>
    <col min="7196" max="7196" width="11.5703125" style="75" bestFit="1" customWidth="1"/>
    <col min="7197" max="7197" width="4.7109375" style="75" customWidth="1"/>
    <col min="7198" max="7430" width="11.42578125" style="75"/>
    <col min="7431" max="7431" width="3.7109375" style="75" customWidth="1"/>
    <col min="7432" max="7432" width="11.28515625" style="75" customWidth="1"/>
    <col min="7433" max="7444" width="4.140625" style="75" customWidth="1"/>
    <col min="7445" max="7445" width="10.85546875" style="75" customWidth="1"/>
    <col min="7446" max="7446" width="4.7109375" style="75" customWidth="1"/>
    <col min="7447" max="7447" width="11.42578125" style="75"/>
    <col min="7448" max="7448" width="15" style="75" customWidth="1"/>
    <col min="7449" max="7449" width="4.7109375" style="75" customWidth="1"/>
    <col min="7450" max="7450" width="8.5703125" style="75" customWidth="1"/>
    <col min="7451" max="7451" width="11.42578125" style="75" customWidth="1"/>
    <col min="7452" max="7452" width="11.5703125" style="75" bestFit="1" customWidth="1"/>
    <col min="7453" max="7453" width="4.7109375" style="75" customWidth="1"/>
    <col min="7454" max="7686" width="11.42578125" style="75"/>
    <col min="7687" max="7687" width="3.7109375" style="75" customWidth="1"/>
    <col min="7688" max="7688" width="11.28515625" style="75" customWidth="1"/>
    <col min="7689" max="7700" width="4.140625" style="75" customWidth="1"/>
    <col min="7701" max="7701" width="10.85546875" style="75" customWidth="1"/>
    <col min="7702" max="7702" width="4.7109375" style="75" customWidth="1"/>
    <col min="7703" max="7703" width="11.42578125" style="75"/>
    <col min="7704" max="7704" width="15" style="75" customWidth="1"/>
    <col min="7705" max="7705" width="4.7109375" style="75" customWidth="1"/>
    <col min="7706" max="7706" width="8.5703125" style="75" customWidth="1"/>
    <col min="7707" max="7707" width="11.42578125" style="75" customWidth="1"/>
    <col min="7708" max="7708" width="11.5703125" style="75" bestFit="1" customWidth="1"/>
    <col min="7709" max="7709" width="4.7109375" style="75" customWidth="1"/>
    <col min="7710" max="7942" width="11.42578125" style="75"/>
    <col min="7943" max="7943" width="3.7109375" style="75" customWidth="1"/>
    <col min="7944" max="7944" width="11.28515625" style="75" customWidth="1"/>
    <col min="7945" max="7956" width="4.140625" style="75" customWidth="1"/>
    <col min="7957" max="7957" width="10.85546875" style="75" customWidth="1"/>
    <col min="7958" max="7958" width="4.7109375" style="75" customWidth="1"/>
    <col min="7959" max="7959" width="11.42578125" style="75"/>
    <col min="7960" max="7960" width="15" style="75" customWidth="1"/>
    <col min="7961" max="7961" width="4.7109375" style="75" customWidth="1"/>
    <col min="7962" max="7962" width="8.5703125" style="75" customWidth="1"/>
    <col min="7963" max="7963" width="11.42578125" style="75" customWidth="1"/>
    <col min="7964" max="7964" width="11.5703125" style="75" bestFit="1" customWidth="1"/>
    <col min="7965" max="7965" width="4.7109375" style="75" customWidth="1"/>
    <col min="7966" max="8198" width="11.42578125" style="75"/>
    <col min="8199" max="8199" width="3.7109375" style="75" customWidth="1"/>
    <col min="8200" max="8200" width="11.28515625" style="75" customWidth="1"/>
    <col min="8201" max="8212" width="4.140625" style="75" customWidth="1"/>
    <col min="8213" max="8213" width="10.85546875" style="75" customWidth="1"/>
    <col min="8214" max="8214" width="4.7109375" style="75" customWidth="1"/>
    <col min="8215" max="8215" width="11.42578125" style="75"/>
    <col min="8216" max="8216" width="15" style="75" customWidth="1"/>
    <col min="8217" max="8217" width="4.7109375" style="75" customWidth="1"/>
    <col min="8218" max="8218" width="8.5703125" style="75" customWidth="1"/>
    <col min="8219" max="8219" width="11.42578125" style="75" customWidth="1"/>
    <col min="8220" max="8220" width="11.5703125" style="75" bestFit="1" customWidth="1"/>
    <col min="8221" max="8221" width="4.7109375" style="75" customWidth="1"/>
    <col min="8222" max="8454" width="11.42578125" style="75"/>
    <col min="8455" max="8455" width="3.7109375" style="75" customWidth="1"/>
    <col min="8456" max="8456" width="11.28515625" style="75" customWidth="1"/>
    <col min="8457" max="8468" width="4.140625" style="75" customWidth="1"/>
    <col min="8469" max="8469" width="10.85546875" style="75" customWidth="1"/>
    <col min="8470" max="8470" width="4.7109375" style="75" customWidth="1"/>
    <col min="8471" max="8471" width="11.42578125" style="75"/>
    <col min="8472" max="8472" width="15" style="75" customWidth="1"/>
    <col min="8473" max="8473" width="4.7109375" style="75" customWidth="1"/>
    <col min="8474" max="8474" width="8.5703125" style="75" customWidth="1"/>
    <col min="8475" max="8475" width="11.42578125" style="75" customWidth="1"/>
    <col min="8476" max="8476" width="11.5703125" style="75" bestFit="1" customWidth="1"/>
    <col min="8477" max="8477" width="4.7109375" style="75" customWidth="1"/>
    <col min="8478" max="8710" width="11.42578125" style="75"/>
    <col min="8711" max="8711" width="3.7109375" style="75" customWidth="1"/>
    <col min="8712" max="8712" width="11.28515625" style="75" customWidth="1"/>
    <col min="8713" max="8724" width="4.140625" style="75" customWidth="1"/>
    <col min="8725" max="8725" width="10.85546875" style="75" customWidth="1"/>
    <col min="8726" max="8726" width="4.7109375" style="75" customWidth="1"/>
    <col min="8727" max="8727" width="11.42578125" style="75"/>
    <col min="8728" max="8728" width="15" style="75" customWidth="1"/>
    <col min="8729" max="8729" width="4.7109375" style="75" customWidth="1"/>
    <col min="8730" max="8730" width="8.5703125" style="75" customWidth="1"/>
    <col min="8731" max="8731" width="11.42578125" style="75" customWidth="1"/>
    <col min="8732" max="8732" width="11.5703125" style="75" bestFit="1" customWidth="1"/>
    <col min="8733" max="8733" width="4.7109375" style="75" customWidth="1"/>
    <col min="8734" max="8966" width="11.42578125" style="75"/>
    <col min="8967" max="8967" width="3.7109375" style="75" customWidth="1"/>
    <col min="8968" max="8968" width="11.28515625" style="75" customWidth="1"/>
    <col min="8969" max="8980" width="4.140625" style="75" customWidth="1"/>
    <col min="8981" max="8981" width="10.85546875" style="75" customWidth="1"/>
    <col min="8982" max="8982" width="4.7109375" style="75" customWidth="1"/>
    <col min="8983" max="8983" width="11.42578125" style="75"/>
    <col min="8984" max="8984" width="15" style="75" customWidth="1"/>
    <col min="8985" max="8985" width="4.7109375" style="75" customWidth="1"/>
    <col min="8986" max="8986" width="8.5703125" style="75" customWidth="1"/>
    <col min="8987" max="8987" width="11.42578125" style="75" customWidth="1"/>
    <col min="8988" max="8988" width="11.5703125" style="75" bestFit="1" customWidth="1"/>
    <col min="8989" max="8989" width="4.7109375" style="75" customWidth="1"/>
    <col min="8990" max="9222" width="11.42578125" style="75"/>
    <col min="9223" max="9223" width="3.7109375" style="75" customWidth="1"/>
    <col min="9224" max="9224" width="11.28515625" style="75" customWidth="1"/>
    <col min="9225" max="9236" width="4.140625" style="75" customWidth="1"/>
    <col min="9237" max="9237" width="10.85546875" style="75" customWidth="1"/>
    <col min="9238" max="9238" width="4.7109375" style="75" customWidth="1"/>
    <col min="9239" max="9239" width="11.42578125" style="75"/>
    <col min="9240" max="9240" width="15" style="75" customWidth="1"/>
    <col min="9241" max="9241" width="4.7109375" style="75" customWidth="1"/>
    <col min="9242" max="9242" width="8.5703125" style="75" customWidth="1"/>
    <col min="9243" max="9243" width="11.42578125" style="75" customWidth="1"/>
    <col min="9244" max="9244" width="11.5703125" style="75" bestFit="1" customWidth="1"/>
    <col min="9245" max="9245" width="4.7109375" style="75" customWidth="1"/>
    <col min="9246" max="9478" width="11.42578125" style="75"/>
    <col min="9479" max="9479" width="3.7109375" style="75" customWidth="1"/>
    <col min="9480" max="9480" width="11.28515625" style="75" customWidth="1"/>
    <col min="9481" max="9492" width="4.140625" style="75" customWidth="1"/>
    <col min="9493" max="9493" width="10.85546875" style="75" customWidth="1"/>
    <col min="9494" max="9494" width="4.7109375" style="75" customWidth="1"/>
    <col min="9495" max="9495" width="11.42578125" style="75"/>
    <col min="9496" max="9496" width="15" style="75" customWidth="1"/>
    <col min="9497" max="9497" width="4.7109375" style="75" customWidth="1"/>
    <col min="9498" max="9498" width="8.5703125" style="75" customWidth="1"/>
    <col min="9499" max="9499" width="11.42578125" style="75" customWidth="1"/>
    <col min="9500" max="9500" width="11.5703125" style="75" bestFit="1" customWidth="1"/>
    <col min="9501" max="9501" width="4.7109375" style="75" customWidth="1"/>
    <col min="9502" max="9734" width="11.42578125" style="75"/>
    <col min="9735" max="9735" width="3.7109375" style="75" customWidth="1"/>
    <col min="9736" max="9736" width="11.28515625" style="75" customWidth="1"/>
    <col min="9737" max="9748" width="4.140625" style="75" customWidth="1"/>
    <col min="9749" max="9749" width="10.85546875" style="75" customWidth="1"/>
    <col min="9750" max="9750" width="4.7109375" style="75" customWidth="1"/>
    <col min="9751" max="9751" width="11.42578125" style="75"/>
    <col min="9752" max="9752" width="15" style="75" customWidth="1"/>
    <col min="9753" max="9753" width="4.7109375" style="75" customWidth="1"/>
    <col min="9754" max="9754" width="8.5703125" style="75" customWidth="1"/>
    <col min="9755" max="9755" width="11.42578125" style="75" customWidth="1"/>
    <col min="9756" max="9756" width="11.5703125" style="75" bestFit="1" customWidth="1"/>
    <col min="9757" max="9757" width="4.7109375" style="75" customWidth="1"/>
    <col min="9758" max="9990" width="11.42578125" style="75"/>
    <col min="9991" max="9991" width="3.7109375" style="75" customWidth="1"/>
    <col min="9992" max="9992" width="11.28515625" style="75" customWidth="1"/>
    <col min="9993" max="10004" width="4.140625" style="75" customWidth="1"/>
    <col min="10005" max="10005" width="10.85546875" style="75" customWidth="1"/>
    <col min="10006" max="10006" width="4.7109375" style="75" customWidth="1"/>
    <col min="10007" max="10007" width="11.42578125" style="75"/>
    <col min="10008" max="10008" width="15" style="75" customWidth="1"/>
    <col min="10009" max="10009" width="4.7109375" style="75" customWidth="1"/>
    <col min="10010" max="10010" width="8.5703125" style="75" customWidth="1"/>
    <col min="10011" max="10011" width="11.42578125" style="75" customWidth="1"/>
    <col min="10012" max="10012" width="11.5703125" style="75" bestFit="1" customWidth="1"/>
    <col min="10013" max="10013" width="4.7109375" style="75" customWidth="1"/>
    <col min="10014" max="10246" width="11.42578125" style="75"/>
    <col min="10247" max="10247" width="3.7109375" style="75" customWidth="1"/>
    <col min="10248" max="10248" width="11.28515625" style="75" customWidth="1"/>
    <col min="10249" max="10260" width="4.140625" style="75" customWidth="1"/>
    <col min="10261" max="10261" width="10.85546875" style="75" customWidth="1"/>
    <col min="10262" max="10262" width="4.7109375" style="75" customWidth="1"/>
    <col min="10263" max="10263" width="11.42578125" style="75"/>
    <col min="10264" max="10264" width="15" style="75" customWidth="1"/>
    <col min="10265" max="10265" width="4.7109375" style="75" customWidth="1"/>
    <col min="10266" max="10266" width="8.5703125" style="75" customWidth="1"/>
    <col min="10267" max="10267" width="11.42578125" style="75" customWidth="1"/>
    <col min="10268" max="10268" width="11.5703125" style="75" bestFit="1" customWidth="1"/>
    <col min="10269" max="10269" width="4.7109375" style="75" customWidth="1"/>
    <col min="10270" max="10502" width="11.42578125" style="75"/>
    <col min="10503" max="10503" width="3.7109375" style="75" customWidth="1"/>
    <col min="10504" max="10504" width="11.28515625" style="75" customWidth="1"/>
    <col min="10505" max="10516" width="4.140625" style="75" customWidth="1"/>
    <col min="10517" max="10517" width="10.85546875" style="75" customWidth="1"/>
    <col min="10518" max="10518" width="4.7109375" style="75" customWidth="1"/>
    <col min="10519" max="10519" width="11.42578125" style="75"/>
    <col min="10520" max="10520" width="15" style="75" customWidth="1"/>
    <col min="10521" max="10521" width="4.7109375" style="75" customWidth="1"/>
    <col min="10522" max="10522" width="8.5703125" style="75" customWidth="1"/>
    <col min="10523" max="10523" width="11.42578125" style="75" customWidth="1"/>
    <col min="10524" max="10524" width="11.5703125" style="75" bestFit="1" customWidth="1"/>
    <col min="10525" max="10525" width="4.7109375" style="75" customWidth="1"/>
    <col min="10526" max="10758" width="11.42578125" style="75"/>
    <col min="10759" max="10759" width="3.7109375" style="75" customWidth="1"/>
    <col min="10760" max="10760" width="11.28515625" style="75" customWidth="1"/>
    <col min="10761" max="10772" width="4.140625" style="75" customWidth="1"/>
    <col min="10773" max="10773" width="10.85546875" style="75" customWidth="1"/>
    <col min="10774" max="10774" width="4.7109375" style="75" customWidth="1"/>
    <col min="10775" max="10775" width="11.42578125" style="75"/>
    <col min="10776" max="10776" width="15" style="75" customWidth="1"/>
    <col min="10777" max="10777" width="4.7109375" style="75" customWidth="1"/>
    <col min="10778" max="10778" width="8.5703125" style="75" customWidth="1"/>
    <col min="10779" max="10779" width="11.42578125" style="75" customWidth="1"/>
    <col min="10780" max="10780" width="11.5703125" style="75" bestFit="1" customWidth="1"/>
    <col min="10781" max="10781" width="4.7109375" style="75" customWidth="1"/>
    <col min="10782" max="11014" width="11.42578125" style="75"/>
    <col min="11015" max="11015" width="3.7109375" style="75" customWidth="1"/>
    <col min="11016" max="11016" width="11.28515625" style="75" customWidth="1"/>
    <col min="11017" max="11028" width="4.140625" style="75" customWidth="1"/>
    <col min="11029" max="11029" width="10.85546875" style="75" customWidth="1"/>
    <col min="11030" max="11030" width="4.7109375" style="75" customWidth="1"/>
    <col min="11031" max="11031" width="11.42578125" style="75"/>
    <col min="11032" max="11032" width="15" style="75" customWidth="1"/>
    <col min="11033" max="11033" width="4.7109375" style="75" customWidth="1"/>
    <col min="11034" max="11034" width="8.5703125" style="75" customWidth="1"/>
    <col min="11035" max="11035" width="11.42578125" style="75" customWidth="1"/>
    <col min="11036" max="11036" width="11.5703125" style="75" bestFit="1" customWidth="1"/>
    <col min="11037" max="11037" width="4.7109375" style="75" customWidth="1"/>
    <col min="11038" max="11270" width="11.42578125" style="75"/>
    <col min="11271" max="11271" width="3.7109375" style="75" customWidth="1"/>
    <col min="11272" max="11272" width="11.28515625" style="75" customWidth="1"/>
    <col min="11273" max="11284" width="4.140625" style="75" customWidth="1"/>
    <col min="11285" max="11285" width="10.85546875" style="75" customWidth="1"/>
    <col min="11286" max="11286" width="4.7109375" style="75" customWidth="1"/>
    <col min="11287" max="11287" width="11.42578125" style="75"/>
    <col min="11288" max="11288" width="15" style="75" customWidth="1"/>
    <col min="11289" max="11289" width="4.7109375" style="75" customWidth="1"/>
    <col min="11290" max="11290" width="8.5703125" style="75" customWidth="1"/>
    <col min="11291" max="11291" width="11.42578125" style="75" customWidth="1"/>
    <col min="11292" max="11292" width="11.5703125" style="75" bestFit="1" customWidth="1"/>
    <col min="11293" max="11293" width="4.7109375" style="75" customWidth="1"/>
    <col min="11294" max="11526" width="11.42578125" style="75"/>
    <col min="11527" max="11527" width="3.7109375" style="75" customWidth="1"/>
    <col min="11528" max="11528" width="11.28515625" style="75" customWidth="1"/>
    <col min="11529" max="11540" width="4.140625" style="75" customWidth="1"/>
    <col min="11541" max="11541" width="10.85546875" style="75" customWidth="1"/>
    <col min="11542" max="11542" width="4.7109375" style="75" customWidth="1"/>
    <col min="11543" max="11543" width="11.42578125" style="75"/>
    <col min="11544" max="11544" width="15" style="75" customWidth="1"/>
    <col min="11545" max="11545" width="4.7109375" style="75" customWidth="1"/>
    <col min="11546" max="11546" width="8.5703125" style="75" customWidth="1"/>
    <col min="11547" max="11547" width="11.42578125" style="75" customWidth="1"/>
    <col min="11548" max="11548" width="11.5703125" style="75" bestFit="1" customWidth="1"/>
    <col min="11549" max="11549" width="4.7109375" style="75" customWidth="1"/>
    <col min="11550" max="11782" width="11.42578125" style="75"/>
    <col min="11783" max="11783" width="3.7109375" style="75" customWidth="1"/>
    <col min="11784" max="11784" width="11.28515625" style="75" customWidth="1"/>
    <col min="11785" max="11796" width="4.140625" style="75" customWidth="1"/>
    <col min="11797" max="11797" width="10.85546875" style="75" customWidth="1"/>
    <col min="11798" max="11798" width="4.7109375" style="75" customWidth="1"/>
    <col min="11799" max="11799" width="11.42578125" style="75"/>
    <col min="11800" max="11800" width="15" style="75" customWidth="1"/>
    <col min="11801" max="11801" width="4.7109375" style="75" customWidth="1"/>
    <col min="11802" max="11802" width="8.5703125" style="75" customWidth="1"/>
    <col min="11803" max="11803" width="11.42578125" style="75" customWidth="1"/>
    <col min="11804" max="11804" width="11.5703125" style="75" bestFit="1" customWidth="1"/>
    <col min="11805" max="11805" width="4.7109375" style="75" customWidth="1"/>
    <col min="11806" max="12038" width="11.42578125" style="75"/>
    <col min="12039" max="12039" width="3.7109375" style="75" customWidth="1"/>
    <col min="12040" max="12040" width="11.28515625" style="75" customWidth="1"/>
    <col min="12041" max="12052" width="4.140625" style="75" customWidth="1"/>
    <col min="12053" max="12053" width="10.85546875" style="75" customWidth="1"/>
    <col min="12054" max="12054" width="4.7109375" style="75" customWidth="1"/>
    <col min="12055" max="12055" width="11.42578125" style="75"/>
    <col min="12056" max="12056" width="15" style="75" customWidth="1"/>
    <col min="12057" max="12057" width="4.7109375" style="75" customWidth="1"/>
    <col min="12058" max="12058" width="8.5703125" style="75" customWidth="1"/>
    <col min="12059" max="12059" width="11.42578125" style="75" customWidth="1"/>
    <col min="12060" max="12060" width="11.5703125" style="75" bestFit="1" customWidth="1"/>
    <col min="12061" max="12061" width="4.7109375" style="75" customWidth="1"/>
    <col min="12062" max="12294" width="11.42578125" style="75"/>
    <col min="12295" max="12295" width="3.7109375" style="75" customWidth="1"/>
    <col min="12296" max="12296" width="11.28515625" style="75" customWidth="1"/>
    <col min="12297" max="12308" width="4.140625" style="75" customWidth="1"/>
    <col min="12309" max="12309" width="10.85546875" style="75" customWidth="1"/>
    <col min="12310" max="12310" width="4.7109375" style="75" customWidth="1"/>
    <col min="12311" max="12311" width="11.42578125" style="75"/>
    <col min="12312" max="12312" width="15" style="75" customWidth="1"/>
    <col min="12313" max="12313" width="4.7109375" style="75" customWidth="1"/>
    <col min="12314" max="12314" width="8.5703125" style="75" customWidth="1"/>
    <col min="12315" max="12315" width="11.42578125" style="75" customWidth="1"/>
    <col min="12316" max="12316" width="11.5703125" style="75" bestFit="1" customWidth="1"/>
    <col min="12317" max="12317" width="4.7109375" style="75" customWidth="1"/>
    <col min="12318" max="12550" width="11.42578125" style="75"/>
    <col min="12551" max="12551" width="3.7109375" style="75" customWidth="1"/>
    <col min="12552" max="12552" width="11.28515625" style="75" customWidth="1"/>
    <col min="12553" max="12564" width="4.140625" style="75" customWidth="1"/>
    <col min="12565" max="12565" width="10.85546875" style="75" customWidth="1"/>
    <col min="12566" max="12566" width="4.7109375" style="75" customWidth="1"/>
    <col min="12567" max="12567" width="11.42578125" style="75"/>
    <col min="12568" max="12568" width="15" style="75" customWidth="1"/>
    <col min="12569" max="12569" width="4.7109375" style="75" customWidth="1"/>
    <col min="12570" max="12570" width="8.5703125" style="75" customWidth="1"/>
    <col min="12571" max="12571" width="11.42578125" style="75" customWidth="1"/>
    <col min="12572" max="12572" width="11.5703125" style="75" bestFit="1" customWidth="1"/>
    <col min="12573" max="12573" width="4.7109375" style="75" customWidth="1"/>
    <col min="12574" max="12806" width="11.42578125" style="75"/>
    <col min="12807" max="12807" width="3.7109375" style="75" customWidth="1"/>
    <col min="12808" max="12808" width="11.28515625" style="75" customWidth="1"/>
    <col min="12809" max="12820" width="4.140625" style="75" customWidth="1"/>
    <col min="12821" max="12821" width="10.85546875" style="75" customWidth="1"/>
    <col min="12822" max="12822" width="4.7109375" style="75" customWidth="1"/>
    <col min="12823" max="12823" width="11.42578125" style="75"/>
    <col min="12824" max="12824" width="15" style="75" customWidth="1"/>
    <col min="12825" max="12825" width="4.7109375" style="75" customWidth="1"/>
    <col min="12826" max="12826" width="8.5703125" style="75" customWidth="1"/>
    <col min="12827" max="12827" width="11.42578125" style="75" customWidth="1"/>
    <col min="12828" max="12828" width="11.5703125" style="75" bestFit="1" customWidth="1"/>
    <col min="12829" max="12829" width="4.7109375" style="75" customWidth="1"/>
    <col min="12830" max="13062" width="11.42578125" style="75"/>
    <col min="13063" max="13063" width="3.7109375" style="75" customWidth="1"/>
    <col min="13064" max="13064" width="11.28515625" style="75" customWidth="1"/>
    <col min="13065" max="13076" width="4.140625" style="75" customWidth="1"/>
    <col min="13077" max="13077" width="10.85546875" style="75" customWidth="1"/>
    <col min="13078" max="13078" width="4.7109375" style="75" customWidth="1"/>
    <col min="13079" max="13079" width="11.42578125" style="75"/>
    <col min="13080" max="13080" width="15" style="75" customWidth="1"/>
    <col min="13081" max="13081" width="4.7109375" style="75" customWidth="1"/>
    <col min="13082" max="13082" width="8.5703125" style="75" customWidth="1"/>
    <col min="13083" max="13083" width="11.42578125" style="75" customWidth="1"/>
    <col min="13084" max="13084" width="11.5703125" style="75" bestFit="1" customWidth="1"/>
    <col min="13085" max="13085" width="4.7109375" style="75" customWidth="1"/>
    <col min="13086" max="13318" width="11.42578125" style="75"/>
    <col min="13319" max="13319" width="3.7109375" style="75" customWidth="1"/>
    <col min="13320" max="13320" width="11.28515625" style="75" customWidth="1"/>
    <col min="13321" max="13332" width="4.140625" style="75" customWidth="1"/>
    <col min="13333" max="13333" width="10.85546875" style="75" customWidth="1"/>
    <col min="13334" max="13334" width="4.7109375" style="75" customWidth="1"/>
    <col min="13335" max="13335" width="11.42578125" style="75"/>
    <col min="13336" max="13336" width="15" style="75" customWidth="1"/>
    <col min="13337" max="13337" width="4.7109375" style="75" customWidth="1"/>
    <col min="13338" max="13338" width="8.5703125" style="75" customWidth="1"/>
    <col min="13339" max="13339" width="11.42578125" style="75" customWidth="1"/>
    <col min="13340" max="13340" width="11.5703125" style="75" bestFit="1" customWidth="1"/>
    <col min="13341" max="13341" width="4.7109375" style="75" customWidth="1"/>
    <col min="13342" max="13574" width="11.42578125" style="75"/>
    <col min="13575" max="13575" width="3.7109375" style="75" customWidth="1"/>
    <col min="13576" max="13576" width="11.28515625" style="75" customWidth="1"/>
    <col min="13577" max="13588" width="4.140625" style="75" customWidth="1"/>
    <col min="13589" max="13589" width="10.85546875" style="75" customWidth="1"/>
    <col min="13590" max="13590" width="4.7109375" style="75" customWidth="1"/>
    <col min="13591" max="13591" width="11.42578125" style="75"/>
    <col min="13592" max="13592" width="15" style="75" customWidth="1"/>
    <col min="13593" max="13593" width="4.7109375" style="75" customWidth="1"/>
    <col min="13594" max="13594" width="8.5703125" style="75" customWidth="1"/>
    <col min="13595" max="13595" width="11.42578125" style="75" customWidth="1"/>
    <col min="13596" max="13596" width="11.5703125" style="75" bestFit="1" customWidth="1"/>
    <col min="13597" max="13597" width="4.7109375" style="75" customWidth="1"/>
    <col min="13598" max="13830" width="11.42578125" style="75"/>
    <col min="13831" max="13831" width="3.7109375" style="75" customWidth="1"/>
    <col min="13832" max="13832" width="11.28515625" style="75" customWidth="1"/>
    <col min="13833" max="13844" width="4.140625" style="75" customWidth="1"/>
    <col min="13845" max="13845" width="10.85546875" style="75" customWidth="1"/>
    <col min="13846" max="13846" width="4.7109375" style="75" customWidth="1"/>
    <col min="13847" max="13847" width="11.42578125" style="75"/>
    <col min="13848" max="13848" width="15" style="75" customWidth="1"/>
    <col min="13849" max="13849" width="4.7109375" style="75" customWidth="1"/>
    <col min="13850" max="13850" width="8.5703125" style="75" customWidth="1"/>
    <col min="13851" max="13851" width="11.42578125" style="75" customWidth="1"/>
    <col min="13852" max="13852" width="11.5703125" style="75" bestFit="1" customWidth="1"/>
    <col min="13853" max="13853" width="4.7109375" style="75" customWidth="1"/>
    <col min="13854" max="14086" width="11.42578125" style="75"/>
    <col min="14087" max="14087" width="3.7109375" style="75" customWidth="1"/>
    <col min="14088" max="14088" width="11.28515625" style="75" customWidth="1"/>
    <col min="14089" max="14100" width="4.140625" style="75" customWidth="1"/>
    <col min="14101" max="14101" width="10.85546875" style="75" customWidth="1"/>
    <col min="14102" max="14102" width="4.7109375" style="75" customWidth="1"/>
    <col min="14103" max="14103" width="11.42578125" style="75"/>
    <col min="14104" max="14104" width="15" style="75" customWidth="1"/>
    <col min="14105" max="14105" width="4.7109375" style="75" customWidth="1"/>
    <col min="14106" max="14106" width="8.5703125" style="75" customWidth="1"/>
    <col min="14107" max="14107" width="11.42578125" style="75" customWidth="1"/>
    <col min="14108" max="14108" width="11.5703125" style="75" bestFit="1" customWidth="1"/>
    <col min="14109" max="14109" width="4.7109375" style="75" customWidth="1"/>
    <col min="14110" max="14342" width="11.42578125" style="75"/>
    <col min="14343" max="14343" width="3.7109375" style="75" customWidth="1"/>
    <col min="14344" max="14344" width="11.28515625" style="75" customWidth="1"/>
    <col min="14345" max="14356" width="4.140625" style="75" customWidth="1"/>
    <col min="14357" max="14357" width="10.85546875" style="75" customWidth="1"/>
    <col min="14358" max="14358" width="4.7109375" style="75" customWidth="1"/>
    <col min="14359" max="14359" width="11.42578125" style="75"/>
    <col min="14360" max="14360" width="15" style="75" customWidth="1"/>
    <col min="14361" max="14361" width="4.7109375" style="75" customWidth="1"/>
    <col min="14362" max="14362" width="8.5703125" style="75" customWidth="1"/>
    <col min="14363" max="14363" width="11.42578125" style="75" customWidth="1"/>
    <col min="14364" max="14364" width="11.5703125" style="75" bestFit="1" customWidth="1"/>
    <col min="14365" max="14365" width="4.7109375" style="75" customWidth="1"/>
    <col min="14366" max="14598" width="11.42578125" style="75"/>
    <col min="14599" max="14599" width="3.7109375" style="75" customWidth="1"/>
    <col min="14600" max="14600" width="11.28515625" style="75" customWidth="1"/>
    <col min="14601" max="14612" width="4.140625" style="75" customWidth="1"/>
    <col min="14613" max="14613" width="10.85546875" style="75" customWidth="1"/>
    <col min="14614" max="14614" width="4.7109375" style="75" customWidth="1"/>
    <col min="14615" max="14615" width="11.42578125" style="75"/>
    <col min="14616" max="14616" width="15" style="75" customWidth="1"/>
    <col min="14617" max="14617" width="4.7109375" style="75" customWidth="1"/>
    <col min="14618" max="14618" width="8.5703125" style="75" customWidth="1"/>
    <col min="14619" max="14619" width="11.42578125" style="75" customWidth="1"/>
    <col min="14620" max="14620" width="11.5703125" style="75" bestFit="1" customWidth="1"/>
    <col min="14621" max="14621" width="4.7109375" style="75" customWidth="1"/>
    <col min="14622" max="14854" width="11.42578125" style="75"/>
    <col min="14855" max="14855" width="3.7109375" style="75" customWidth="1"/>
    <col min="14856" max="14856" width="11.28515625" style="75" customWidth="1"/>
    <col min="14857" max="14868" width="4.140625" style="75" customWidth="1"/>
    <col min="14869" max="14869" width="10.85546875" style="75" customWidth="1"/>
    <col min="14870" max="14870" width="4.7109375" style="75" customWidth="1"/>
    <col min="14871" max="14871" width="11.42578125" style="75"/>
    <col min="14872" max="14872" width="15" style="75" customWidth="1"/>
    <col min="14873" max="14873" width="4.7109375" style="75" customWidth="1"/>
    <col min="14874" max="14874" width="8.5703125" style="75" customWidth="1"/>
    <col min="14875" max="14875" width="11.42578125" style="75" customWidth="1"/>
    <col min="14876" max="14876" width="11.5703125" style="75" bestFit="1" customWidth="1"/>
    <col min="14877" max="14877" width="4.7109375" style="75" customWidth="1"/>
    <col min="14878" max="15110" width="11.42578125" style="75"/>
    <col min="15111" max="15111" width="3.7109375" style="75" customWidth="1"/>
    <col min="15112" max="15112" width="11.28515625" style="75" customWidth="1"/>
    <col min="15113" max="15124" width="4.140625" style="75" customWidth="1"/>
    <col min="15125" max="15125" width="10.85546875" style="75" customWidth="1"/>
    <col min="15126" max="15126" width="4.7109375" style="75" customWidth="1"/>
    <col min="15127" max="15127" width="11.42578125" style="75"/>
    <col min="15128" max="15128" width="15" style="75" customWidth="1"/>
    <col min="15129" max="15129" width="4.7109375" style="75" customWidth="1"/>
    <col min="15130" max="15130" width="8.5703125" style="75" customWidth="1"/>
    <col min="15131" max="15131" width="11.42578125" style="75" customWidth="1"/>
    <col min="15132" max="15132" width="11.5703125" style="75" bestFit="1" customWidth="1"/>
    <col min="15133" max="15133" width="4.7109375" style="75" customWidth="1"/>
    <col min="15134" max="15366" width="11.42578125" style="75"/>
    <col min="15367" max="15367" width="3.7109375" style="75" customWidth="1"/>
    <col min="15368" max="15368" width="11.28515625" style="75" customWidth="1"/>
    <col min="15369" max="15380" width="4.140625" style="75" customWidth="1"/>
    <col min="15381" max="15381" width="10.85546875" style="75" customWidth="1"/>
    <col min="15382" max="15382" width="4.7109375" style="75" customWidth="1"/>
    <col min="15383" max="15383" width="11.42578125" style="75"/>
    <col min="15384" max="15384" width="15" style="75" customWidth="1"/>
    <col min="15385" max="15385" width="4.7109375" style="75" customWidth="1"/>
    <col min="15386" max="15386" width="8.5703125" style="75" customWidth="1"/>
    <col min="15387" max="15387" width="11.42578125" style="75" customWidth="1"/>
    <col min="15388" max="15388" width="11.5703125" style="75" bestFit="1" customWidth="1"/>
    <col min="15389" max="15389" width="4.7109375" style="75" customWidth="1"/>
    <col min="15390" max="15622" width="11.42578125" style="75"/>
    <col min="15623" max="15623" width="3.7109375" style="75" customWidth="1"/>
    <col min="15624" max="15624" width="11.28515625" style="75" customWidth="1"/>
    <col min="15625" max="15636" width="4.140625" style="75" customWidth="1"/>
    <col min="15637" max="15637" width="10.85546875" style="75" customWidth="1"/>
    <col min="15638" max="15638" width="4.7109375" style="75" customWidth="1"/>
    <col min="15639" max="15639" width="11.42578125" style="75"/>
    <col min="15640" max="15640" width="15" style="75" customWidth="1"/>
    <col min="15641" max="15641" width="4.7109375" style="75" customWidth="1"/>
    <col min="15642" max="15642" width="8.5703125" style="75" customWidth="1"/>
    <col min="15643" max="15643" width="11.42578125" style="75" customWidth="1"/>
    <col min="15644" max="15644" width="11.5703125" style="75" bestFit="1" customWidth="1"/>
    <col min="15645" max="15645" width="4.7109375" style="75" customWidth="1"/>
    <col min="15646" max="15878" width="11.42578125" style="75"/>
    <col min="15879" max="15879" width="3.7109375" style="75" customWidth="1"/>
    <col min="15880" max="15880" width="11.28515625" style="75" customWidth="1"/>
    <col min="15881" max="15892" width="4.140625" style="75" customWidth="1"/>
    <col min="15893" max="15893" width="10.85546875" style="75" customWidth="1"/>
    <col min="15894" max="15894" width="4.7109375" style="75" customWidth="1"/>
    <col min="15895" max="15895" width="11.42578125" style="75"/>
    <col min="15896" max="15896" width="15" style="75" customWidth="1"/>
    <col min="15897" max="15897" width="4.7109375" style="75" customWidth="1"/>
    <col min="15898" max="15898" width="8.5703125" style="75" customWidth="1"/>
    <col min="15899" max="15899" width="11.42578125" style="75" customWidth="1"/>
    <col min="15900" max="15900" width="11.5703125" style="75" bestFit="1" customWidth="1"/>
    <col min="15901" max="15901" width="4.7109375" style="75" customWidth="1"/>
    <col min="15902" max="16134" width="11.42578125" style="75"/>
    <col min="16135" max="16135" width="3.7109375" style="75" customWidth="1"/>
    <col min="16136" max="16136" width="11.28515625" style="75" customWidth="1"/>
    <col min="16137" max="16148" width="4.140625" style="75" customWidth="1"/>
    <col min="16149" max="16149" width="10.85546875" style="75" customWidth="1"/>
    <col min="16150" max="16150" width="4.7109375" style="75" customWidth="1"/>
    <col min="16151" max="16151" width="11.42578125" style="75"/>
    <col min="16152" max="16152" width="15" style="75" customWidth="1"/>
    <col min="16153" max="16153" width="4.7109375" style="75" customWidth="1"/>
    <col min="16154" max="16154" width="8.5703125" style="75" customWidth="1"/>
    <col min="16155" max="16155" width="11.42578125" style="75" customWidth="1"/>
    <col min="16156" max="16156" width="11.5703125" style="75" bestFit="1" customWidth="1"/>
    <col min="16157" max="16157" width="4.7109375" style="75" customWidth="1"/>
    <col min="16158" max="16384" width="11.42578125" style="75"/>
  </cols>
  <sheetData>
    <row r="1" spans="2:32" x14ac:dyDescent="0.25">
      <c r="B1" s="108"/>
      <c r="C1" s="108"/>
      <c r="D1" s="108"/>
      <c r="E1" s="108"/>
      <c r="F1" s="108"/>
      <c r="G1" s="108"/>
      <c r="H1" s="109"/>
      <c r="I1" s="109"/>
      <c r="J1" s="109"/>
      <c r="K1" s="109"/>
      <c r="L1" s="108"/>
      <c r="M1" s="108"/>
      <c r="N1" s="108"/>
      <c r="O1" s="108"/>
      <c r="P1" s="108"/>
      <c r="Q1" s="108"/>
      <c r="R1" s="108"/>
      <c r="S1" s="108"/>
      <c r="T1" s="108"/>
      <c r="U1" s="108"/>
      <c r="V1" s="108"/>
      <c r="W1" s="108"/>
      <c r="X1" s="108"/>
      <c r="Y1" s="108"/>
      <c r="Z1" s="108"/>
      <c r="AA1" s="108"/>
      <c r="AB1" s="108"/>
      <c r="AC1" s="108"/>
      <c r="AD1" s="109"/>
      <c r="AE1" s="109"/>
    </row>
    <row r="2" spans="2:32" x14ac:dyDescent="0.25">
      <c r="B2" s="110" t="str">
        <f>CONCATENATE("vorläufige Endabrechnung ",'Kita-Korrekturabrechnung'!A4,"/",'Kita-Korrekturabrechnung'!C4," gemäß Monatsdaten")</f>
        <v>vorläufige Endabrechnung 2021/2022 gemäß Monatsdaten</v>
      </c>
      <c r="C2" s="111"/>
      <c r="D2" s="111"/>
      <c r="E2" s="111"/>
      <c r="F2" s="111"/>
      <c r="G2" s="111"/>
      <c r="H2" s="112"/>
      <c r="I2" s="112"/>
      <c r="J2" s="112"/>
      <c r="K2" s="112"/>
      <c r="L2" s="111"/>
      <c r="M2" s="111"/>
      <c r="N2" s="111"/>
      <c r="O2" s="111"/>
      <c r="P2" s="111"/>
      <c r="Q2" s="111"/>
      <c r="R2" s="111"/>
      <c r="S2" s="111"/>
      <c r="T2" s="111"/>
      <c r="U2" s="111"/>
      <c r="V2" s="111"/>
      <c r="W2" s="111"/>
      <c r="X2" s="111"/>
      <c r="Y2" s="111"/>
      <c r="Z2" s="111"/>
      <c r="AA2" s="111"/>
      <c r="AB2" s="111"/>
      <c r="AC2" s="111"/>
      <c r="AD2" s="112"/>
      <c r="AE2" s="112"/>
    </row>
    <row r="3" spans="2:32" ht="15.75" thickBot="1" x14ac:dyDescent="0.3">
      <c r="B3" s="111"/>
      <c r="C3" s="111"/>
      <c r="D3" s="111"/>
      <c r="E3" s="111"/>
      <c r="F3" s="111"/>
      <c r="G3" s="111"/>
      <c r="H3" s="112"/>
      <c r="I3" s="112"/>
      <c r="J3" s="112"/>
      <c r="K3" s="112"/>
      <c r="L3" s="111"/>
      <c r="M3" s="111"/>
      <c r="N3" s="111"/>
      <c r="O3" s="111"/>
      <c r="P3" s="111"/>
      <c r="Q3" s="111"/>
      <c r="R3" s="111"/>
      <c r="S3" s="111"/>
      <c r="T3" s="111"/>
      <c r="U3" s="111"/>
      <c r="V3" s="111"/>
      <c r="W3" s="111"/>
      <c r="X3" s="111"/>
      <c r="Y3" s="111"/>
      <c r="Z3" s="111"/>
      <c r="AA3" s="111"/>
      <c r="AB3" s="111"/>
      <c r="AC3" s="111"/>
      <c r="AD3" s="112"/>
      <c r="AE3" s="112"/>
    </row>
    <row r="4" spans="2:32" x14ac:dyDescent="0.25">
      <c r="B4" s="113" t="s">
        <v>28</v>
      </c>
      <c r="C4" s="551">
        <f>'Kita-Korrekturabrechnung'!I2</f>
        <v>20000200</v>
      </c>
      <c r="D4" s="552"/>
      <c r="E4" s="111"/>
      <c r="F4" s="111"/>
      <c r="G4" s="111"/>
      <c r="H4" s="112"/>
      <c r="I4" s="112"/>
      <c r="J4" s="112"/>
      <c r="K4" s="112"/>
      <c r="L4" s="111"/>
      <c r="M4" s="111"/>
      <c r="N4" s="111"/>
      <c r="O4" s="111"/>
      <c r="P4" s="111"/>
      <c r="Q4" s="111"/>
      <c r="R4" s="111"/>
      <c r="S4" s="111"/>
      <c r="T4" s="111"/>
      <c r="U4" s="111"/>
      <c r="V4" s="111"/>
      <c r="W4" s="111"/>
      <c r="X4" s="111"/>
      <c r="Y4" s="111"/>
      <c r="Z4" s="111"/>
      <c r="AA4" s="111"/>
      <c r="AB4" s="111"/>
      <c r="AC4" s="111"/>
      <c r="AD4" s="112"/>
      <c r="AE4" s="112"/>
    </row>
    <row r="5" spans="2:32" x14ac:dyDescent="0.25">
      <c r="B5" s="114" t="s">
        <v>39</v>
      </c>
      <c r="C5" s="553" t="str">
        <f>'Kita-Korrekturabrechnung'!E2</f>
        <v>Name der Einrichtung</v>
      </c>
      <c r="D5" s="553"/>
      <c r="E5" s="111"/>
      <c r="F5" s="111"/>
      <c r="G5" s="111"/>
      <c r="H5" s="108"/>
      <c r="I5" s="108"/>
      <c r="J5" s="108"/>
      <c r="K5" s="108"/>
      <c r="L5" s="111"/>
      <c r="M5" s="115"/>
      <c r="N5" s="115"/>
      <c r="O5" s="115"/>
      <c r="P5" s="115"/>
      <c r="Q5" s="115"/>
      <c r="R5" s="115"/>
      <c r="S5" s="115"/>
      <c r="T5" s="115"/>
      <c r="U5" s="115"/>
      <c r="V5" s="115"/>
      <c r="W5" s="115"/>
      <c r="X5" s="115"/>
      <c r="Y5" s="115"/>
      <c r="Z5" s="115"/>
      <c r="AA5" s="115"/>
      <c r="AB5" s="115"/>
      <c r="AC5" s="115"/>
      <c r="AD5" s="108"/>
      <c r="AE5" s="108"/>
    </row>
    <row r="6" spans="2:32" x14ac:dyDescent="0.25">
      <c r="B6" s="114" t="s">
        <v>40</v>
      </c>
      <c r="C6" s="554" t="str">
        <f>'Kita-Korrekturabrechnung'!E4</f>
        <v>Anschrift der Einrichtung</v>
      </c>
      <c r="D6" s="553"/>
      <c r="E6" s="111"/>
      <c r="F6" s="111"/>
      <c r="G6" s="111"/>
      <c r="H6" s="116"/>
      <c r="I6" s="116"/>
      <c r="J6" s="116"/>
      <c r="K6" s="112"/>
      <c r="L6" s="111"/>
      <c r="M6" s="555" t="s">
        <v>82</v>
      </c>
      <c r="N6" s="556"/>
      <c r="O6" s="556"/>
      <c r="P6" s="556"/>
      <c r="Q6" s="556"/>
      <c r="R6" s="556"/>
      <c r="S6" s="556"/>
      <c r="T6" s="556"/>
      <c r="U6" s="556"/>
      <c r="V6" s="556"/>
      <c r="W6" s="556"/>
      <c r="X6" s="556"/>
      <c r="Y6" s="556"/>
      <c r="Z6" s="556"/>
      <c r="AA6" s="556"/>
      <c r="AB6" s="557"/>
      <c r="AC6" s="117"/>
      <c r="AD6" s="558" t="s">
        <v>99</v>
      </c>
      <c r="AE6" s="559"/>
    </row>
    <row r="7" spans="2:32" ht="15.75" thickBot="1" x14ac:dyDescent="0.3">
      <c r="B7" s="118" t="s">
        <v>41</v>
      </c>
      <c r="C7" s="560">
        <f>'Kita-Korrekturabrechnung'!I4</f>
        <v>4150010001</v>
      </c>
      <c r="D7" s="561"/>
      <c r="E7" s="111"/>
      <c r="F7" s="111"/>
      <c r="G7" s="111"/>
      <c r="H7" s="112"/>
      <c r="I7" s="112"/>
      <c r="J7" s="112"/>
      <c r="K7" s="112"/>
      <c r="L7" s="111"/>
      <c r="M7" s="111"/>
      <c r="N7" s="111"/>
      <c r="O7" s="111"/>
      <c r="P7" s="111"/>
      <c r="Q7" s="111"/>
      <c r="R7" s="111"/>
      <c r="S7" s="111"/>
      <c r="T7" s="111"/>
      <c r="U7" s="111"/>
      <c r="V7" s="111"/>
      <c r="W7" s="111"/>
      <c r="X7" s="111"/>
      <c r="Y7" s="111"/>
      <c r="Z7" s="111"/>
      <c r="AA7" s="111"/>
      <c r="AB7" s="111"/>
      <c r="AC7" s="111"/>
      <c r="AD7" s="112"/>
      <c r="AE7" s="112"/>
      <c r="AF7" s="73"/>
    </row>
    <row r="8" spans="2:32" x14ac:dyDescent="0.25">
      <c r="B8" s="111"/>
      <c r="C8" s="111"/>
      <c r="D8" s="111"/>
      <c r="E8" s="111"/>
      <c r="F8" s="111"/>
      <c r="G8" s="111"/>
      <c r="H8" s="542" t="s">
        <v>100</v>
      </c>
      <c r="I8" s="543"/>
      <c r="J8" s="544"/>
      <c r="K8" s="112"/>
      <c r="L8" s="111"/>
      <c r="M8" s="545" t="s">
        <v>42</v>
      </c>
      <c r="N8" s="546"/>
      <c r="O8" s="546"/>
      <c r="P8" s="546"/>
      <c r="Q8" s="546"/>
      <c r="R8" s="546"/>
      <c r="S8" s="546"/>
      <c r="T8" s="546"/>
      <c r="U8" s="546"/>
      <c r="V8" s="546"/>
      <c r="W8" s="546"/>
      <c r="X8" s="546"/>
      <c r="Y8" s="546"/>
      <c r="Z8" s="546"/>
      <c r="AA8" s="546"/>
      <c r="AB8" s="546"/>
      <c r="AC8" s="546"/>
      <c r="AD8" s="546"/>
      <c r="AE8" s="547"/>
    </row>
    <row r="9" spans="2:32" ht="75" customHeight="1" x14ac:dyDescent="0.25">
      <c r="B9" s="119" t="s">
        <v>43</v>
      </c>
      <c r="C9" s="120" t="s">
        <v>44</v>
      </c>
      <c r="D9" s="121" t="s">
        <v>45</v>
      </c>
      <c r="E9" s="121" t="s">
        <v>46</v>
      </c>
      <c r="F9" s="122" t="s">
        <v>47</v>
      </c>
      <c r="G9" s="123"/>
      <c r="H9" s="124" t="s">
        <v>101</v>
      </c>
      <c r="I9" s="125" t="s">
        <v>102</v>
      </c>
      <c r="J9" s="126" t="s">
        <v>68</v>
      </c>
      <c r="K9" s="112"/>
      <c r="L9" s="111"/>
      <c r="M9" s="127" t="s">
        <v>48</v>
      </c>
      <c r="N9" s="128" t="s">
        <v>49</v>
      </c>
      <c r="O9" s="128" t="s">
        <v>50</v>
      </c>
      <c r="P9" s="128" t="s">
        <v>51</v>
      </c>
      <c r="Q9" s="128" t="s">
        <v>52</v>
      </c>
      <c r="R9" s="128" t="s">
        <v>53</v>
      </c>
      <c r="S9" s="128" t="s">
        <v>54</v>
      </c>
      <c r="T9" s="128" t="s">
        <v>55</v>
      </c>
      <c r="U9" s="128" t="s">
        <v>56</v>
      </c>
      <c r="V9" s="128" t="s">
        <v>57</v>
      </c>
      <c r="W9" s="128" t="s">
        <v>58</v>
      </c>
      <c r="X9" s="128" t="s">
        <v>59</v>
      </c>
      <c r="Y9" s="129" t="s">
        <v>60</v>
      </c>
      <c r="Z9" s="130"/>
      <c r="AA9" s="131" t="s">
        <v>105</v>
      </c>
      <c r="AB9" s="129" t="s">
        <v>61</v>
      </c>
      <c r="AC9" s="111"/>
      <c r="AD9" s="132" t="s">
        <v>103</v>
      </c>
      <c r="AE9" s="133" t="s">
        <v>104</v>
      </c>
    </row>
    <row r="10" spans="2:32" x14ac:dyDescent="0.25">
      <c r="B10" s="134" t="s">
        <v>62</v>
      </c>
      <c r="C10" s="135">
        <f ca="1">INDIRECT(ADDRESS(6,3,,,'Kita-Korrekturabrechnung'!$C$4))</f>
        <v>6408.22</v>
      </c>
      <c r="D10" s="135">
        <f ca="1">INDIRECT(ADDRESS(6,4,,,'Kita-Korrekturabrechnung'!$C$4))</f>
        <v>23576.78</v>
      </c>
      <c r="E10" s="135">
        <f ca="1">INDIRECT(ADDRESS(6,5,,,'Kita-Korrekturabrechnung'!$C$4))</f>
        <v>22037.7</v>
      </c>
      <c r="F10" s="136">
        <f ca="1">INDIRECT(ADDRESS(6,6,,,'Kita-Korrekturabrechnung'!$C$4))</f>
        <v>0</v>
      </c>
      <c r="G10" s="135"/>
      <c r="H10" s="76">
        <v>0</v>
      </c>
      <c r="I10" s="77">
        <v>0</v>
      </c>
      <c r="J10" s="137">
        <f ca="1">(I10-H10)*C10+H10*D10</f>
        <v>0</v>
      </c>
      <c r="K10" s="112"/>
      <c r="L10" s="138" t="s">
        <v>63</v>
      </c>
      <c r="M10" s="78">
        <v>0</v>
      </c>
      <c r="N10" s="79">
        <v>0</v>
      </c>
      <c r="O10" s="79">
        <v>0</v>
      </c>
      <c r="P10" s="79">
        <v>0</v>
      </c>
      <c r="Q10" s="79">
        <v>0</v>
      </c>
      <c r="R10" s="79">
        <v>0</v>
      </c>
      <c r="S10" s="79">
        <v>0</v>
      </c>
      <c r="T10" s="79">
        <v>0</v>
      </c>
      <c r="U10" s="79">
        <v>0</v>
      </c>
      <c r="V10" s="79">
        <v>0</v>
      </c>
      <c r="W10" s="79">
        <v>0</v>
      </c>
      <c r="X10" s="79">
        <v>0</v>
      </c>
      <c r="Y10" s="80">
        <v>0</v>
      </c>
      <c r="Z10" s="139"/>
      <c r="AA10" s="140">
        <f>SUM(M10:X10)/12</f>
        <v>0</v>
      </c>
      <c r="AB10" s="141">
        <f ca="1">(AA10-Y10)*C10+Y10*D10</f>
        <v>0</v>
      </c>
      <c r="AC10" s="111"/>
      <c r="AD10" s="142">
        <f ca="1">(AA10-Y10)*E10+F10*Y10</f>
        <v>0</v>
      </c>
      <c r="AE10" s="143">
        <f ca="1">(I10-H10)*E10+H10*F10</f>
        <v>0</v>
      </c>
    </row>
    <row r="11" spans="2:32" x14ac:dyDescent="0.25">
      <c r="B11" s="134" t="s">
        <v>64</v>
      </c>
      <c r="C11" s="135">
        <f ca="1">INDIRECT(ADDRESS(7,3,,,'Kita-Korrekturabrechnung'!$C$4))</f>
        <v>8614.76</v>
      </c>
      <c r="D11" s="135">
        <f ca="1">INDIRECT(ADDRESS(7,4,,,'Kita-Korrekturabrechnung'!$C$4))</f>
        <v>23576.78</v>
      </c>
      <c r="E11" s="135">
        <f ca="1">INDIRECT(ADDRESS(7,5,,,'Kita-Korrekturabrechnung'!$C$4))</f>
        <v>22037.7</v>
      </c>
      <c r="F11" s="144">
        <f ca="1">INDIRECT(ADDRESS(7,6,,,'Kita-Korrekturabrechnung'!$C$4))</f>
        <v>0</v>
      </c>
      <c r="G11" s="135"/>
      <c r="H11" s="81">
        <v>0</v>
      </c>
      <c r="I11" s="82">
        <v>0</v>
      </c>
      <c r="J11" s="145">
        <f ca="1">(I11-H11)*C11+H11*D11</f>
        <v>0</v>
      </c>
      <c r="K11" s="112"/>
      <c r="L11" s="138" t="s">
        <v>65</v>
      </c>
      <c r="M11" s="83">
        <v>0</v>
      </c>
      <c r="N11" s="84">
        <v>0</v>
      </c>
      <c r="O11" s="84">
        <v>0</v>
      </c>
      <c r="P11" s="84">
        <v>0</v>
      </c>
      <c r="Q11" s="84">
        <v>0</v>
      </c>
      <c r="R11" s="84">
        <v>0</v>
      </c>
      <c r="S11" s="84">
        <v>0</v>
      </c>
      <c r="T11" s="84">
        <v>0</v>
      </c>
      <c r="U11" s="84">
        <v>0</v>
      </c>
      <c r="V11" s="84">
        <v>0</v>
      </c>
      <c r="W11" s="84">
        <v>0</v>
      </c>
      <c r="X11" s="84">
        <v>0</v>
      </c>
      <c r="Y11" s="85">
        <v>0</v>
      </c>
      <c r="Z11" s="139"/>
      <c r="AA11" s="146">
        <f>SUM(M11:X11)/12</f>
        <v>0</v>
      </c>
      <c r="AB11" s="147">
        <f ca="1">(AA11-Y11)*C11+Y11*D11</f>
        <v>0</v>
      </c>
      <c r="AC11" s="111"/>
      <c r="AD11" s="142">
        <f ca="1">(AA11-Y11)*E11+F11*Y11</f>
        <v>0</v>
      </c>
      <c r="AE11" s="148">
        <f t="shared" ref="AE11:AE12" ca="1" si="0">(I11-H11)*E11+H11*F11</f>
        <v>0</v>
      </c>
    </row>
    <row r="12" spans="2:32" x14ac:dyDescent="0.25">
      <c r="B12" s="134" t="s">
        <v>66</v>
      </c>
      <c r="C12" s="135">
        <f ca="1">INDIRECT(ADDRESS(8,3,,,'Kita-Korrekturabrechnung'!$C$4))</f>
        <v>11058.85</v>
      </c>
      <c r="D12" s="135">
        <f ca="1">INDIRECT(ADDRESS(8,4,,,'Kita-Korrekturabrechnung'!$C$4))</f>
        <v>23576.78</v>
      </c>
      <c r="E12" s="135">
        <f ca="1">INDIRECT(ADDRESS(8,5,,,'Kita-Korrekturabrechnung'!$C$4))</f>
        <v>22037.7</v>
      </c>
      <c r="F12" s="149">
        <f ca="1">INDIRECT(ADDRESS(8,6,,,'Kita-Korrekturabrechnung'!$C$4))</f>
        <v>0</v>
      </c>
      <c r="G12" s="135"/>
      <c r="H12" s="86">
        <v>0</v>
      </c>
      <c r="I12" s="87">
        <v>0</v>
      </c>
      <c r="J12" s="150">
        <f ca="1">(I12-H12)*C12+H12*D12</f>
        <v>0</v>
      </c>
      <c r="K12" s="112"/>
      <c r="L12" s="138" t="s">
        <v>67</v>
      </c>
      <c r="M12" s="83">
        <v>0</v>
      </c>
      <c r="N12" s="84">
        <v>0</v>
      </c>
      <c r="O12" s="84">
        <v>0</v>
      </c>
      <c r="P12" s="84">
        <v>0</v>
      </c>
      <c r="Q12" s="84">
        <v>0</v>
      </c>
      <c r="R12" s="84">
        <v>0</v>
      </c>
      <c r="S12" s="84">
        <v>0</v>
      </c>
      <c r="T12" s="84">
        <v>0</v>
      </c>
      <c r="U12" s="84">
        <v>0</v>
      </c>
      <c r="V12" s="84">
        <v>0</v>
      </c>
      <c r="W12" s="84">
        <v>0</v>
      </c>
      <c r="X12" s="84">
        <v>0</v>
      </c>
      <c r="Y12" s="85">
        <v>0</v>
      </c>
      <c r="Z12" s="139"/>
      <c r="AA12" s="151">
        <f>SUM(M12:X12)/12</f>
        <v>0</v>
      </c>
      <c r="AB12" s="152">
        <f ca="1">(AA12-Y12)*C12+Y12*D12</f>
        <v>0</v>
      </c>
      <c r="AC12" s="111"/>
      <c r="AD12" s="142">
        <f ca="1">(AA12-Y12)*E12+F12*Y12</f>
        <v>0</v>
      </c>
      <c r="AE12" s="153">
        <f t="shared" ca="1" si="0"/>
        <v>0</v>
      </c>
    </row>
    <row r="13" spans="2:32" x14ac:dyDescent="0.25">
      <c r="B13" s="154"/>
      <c r="C13" s="154"/>
      <c r="D13" s="154"/>
      <c r="E13" s="154"/>
      <c r="F13" s="154"/>
      <c r="G13" s="135"/>
      <c r="H13" s="155">
        <f>SUM(H10:H12)</f>
        <v>0</v>
      </c>
      <c r="I13" s="156">
        <f>SUM(I10:I12)</f>
        <v>0</v>
      </c>
      <c r="J13" s="157">
        <f ca="1">SUM(J10:J12)</f>
        <v>0</v>
      </c>
      <c r="K13" s="112"/>
      <c r="L13" s="138" t="s">
        <v>68</v>
      </c>
      <c r="M13" s="158">
        <f t="shared" ref="M13:Y13" si="1">SUM(M10:M12)</f>
        <v>0</v>
      </c>
      <c r="N13" s="159">
        <f t="shared" si="1"/>
        <v>0</v>
      </c>
      <c r="O13" s="159">
        <f t="shared" si="1"/>
        <v>0</v>
      </c>
      <c r="P13" s="159">
        <f t="shared" si="1"/>
        <v>0</v>
      </c>
      <c r="Q13" s="159">
        <f t="shared" si="1"/>
        <v>0</v>
      </c>
      <c r="R13" s="159">
        <f t="shared" si="1"/>
        <v>0</v>
      </c>
      <c r="S13" s="159">
        <f t="shared" si="1"/>
        <v>0</v>
      </c>
      <c r="T13" s="159">
        <f t="shared" si="1"/>
        <v>0</v>
      </c>
      <c r="U13" s="159">
        <f t="shared" si="1"/>
        <v>0</v>
      </c>
      <c r="V13" s="159">
        <f t="shared" si="1"/>
        <v>0</v>
      </c>
      <c r="W13" s="159">
        <f t="shared" si="1"/>
        <v>0</v>
      </c>
      <c r="X13" s="159">
        <f t="shared" si="1"/>
        <v>0</v>
      </c>
      <c r="Y13" s="160">
        <f t="shared" si="1"/>
        <v>0</v>
      </c>
      <c r="Z13" s="139"/>
      <c r="AA13" s="158">
        <f>SUM(AA10:AA12)</f>
        <v>0</v>
      </c>
      <c r="AB13" s="161">
        <f ca="1">SUM(AB10:AB12)</f>
        <v>0</v>
      </c>
      <c r="AC13" s="111"/>
      <c r="AD13" s="162">
        <f ca="1">SUM(AD10:AD12)</f>
        <v>0</v>
      </c>
      <c r="AE13" s="163">
        <f ca="1">SUM(AE10:AE12)</f>
        <v>0</v>
      </c>
    </row>
    <row r="14" spans="2:32" s="88" customFormat="1" ht="5.0999999999999996" customHeight="1" x14ac:dyDescent="0.25">
      <c r="B14" s="164"/>
      <c r="C14" s="165"/>
      <c r="D14" s="165"/>
      <c r="E14" s="165"/>
      <c r="F14" s="165"/>
      <c r="G14" s="165"/>
      <c r="H14" s="166"/>
      <c r="I14" s="166"/>
      <c r="J14" s="167"/>
      <c r="K14" s="168"/>
      <c r="L14" s="165"/>
      <c r="M14" s="165"/>
      <c r="N14" s="165"/>
      <c r="O14" s="165"/>
      <c r="P14" s="165"/>
      <c r="Q14" s="165"/>
      <c r="R14" s="165"/>
      <c r="S14" s="165"/>
      <c r="T14" s="165"/>
      <c r="U14" s="165"/>
      <c r="V14" s="165"/>
      <c r="W14" s="165"/>
      <c r="X14" s="165"/>
      <c r="Y14" s="165"/>
      <c r="Z14" s="165"/>
      <c r="AA14" s="165"/>
      <c r="AB14" s="169"/>
      <c r="AC14" s="165"/>
      <c r="AD14" s="169"/>
      <c r="AE14" s="169"/>
    </row>
    <row r="15" spans="2:32" x14ac:dyDescent="0.25">
      <c r="B15" s="170" t="s">
        <v>69</v>
      </c>
      <c r="C15" s="171">
        <f ca="1">INDIRECT(ADDRESS(11,3,,,'Kita-Korrekturabrechnung'!$C$4))</f>
        <v>13586.62</v>
      </c>
      <c r="D15" s="171">
        <f ca="1">INDIRECT(ADDRESS(11,4,,,'Kita-Korrekturabrechnung'!$C$4))</f>
        <v>23576.78</v>
      </c>
      <c r="E15" s="171">
        <f ca="1">INDIRECT(ADDRESS(11,5,,,'Kita-Korrekturabrechnung'!$C$4))</f>
        <v>0</v>
      </c>
      <c r="F15" s="136">
        <f ca="1">INDIRECT(ADDRESS(11,6,,,'Kita-Korrekturabrechnung'!$C$4))</f>
        <v>0</v>
      </c>
      <c r="G15" s="135"/>
      <c r="H15" s="76">
        <v>0</v>
      </c>
      <c r="I15" s="77">
        <v>0</v>
      </c>
      <c r="J15" s="137">
        <f ca="1">(I15-H15)*C15+H15*D15</f>
        <v>0</v>
      </c>
      <c r="K15" s="112"/>
      <c r="L15" s="138" t="s">
        <v>70</v>
      </c>
      <c r="M15" s="78">
        <v>0</v>
      </c>
      <c r="N15" s="79">
        <v>0</v>
      </c>
      <c r="O15" s="79">
        <v>0</v>
      </c>
      <c r="P15" s="79">
        <v>0</v>
      </c>
      <c r="Q15" s="79">
        <v>0</v>
      </c>
      <c r="R15" s="79">
        <v>0</v>
      </c>
      <c r="S15" s="79">
        <v>0</v>
      </c>
      <c r="T15" s="79">
        <v>0</v>
      </c>
      <c r="U15" s="79">
        <v>0</v>
      </c>
      <c r="V15" s="79">
        <v>0</v>
      </c>
      <c r="W15" s="79">
        <v>0</v>
      </c>
      <c r="X15" s="79">
        <v>0</v>
      </c>
      <c r="Y15" s="80">
        <v>0</v>
      </c>
      <c r="Z15" s="139"/>
      <c r="AA15" s="140">
        <f>SUM(M15:X15)/12</f>
        <v>0</v>
      </c>
      <c r="AB15" s="141">
        <f ca="1">(AA15-Y15)*C15+Y15*D15</f>
        <v>0</v>
      </c>
      <c r="AC15" s="111"/>
      <c r="AD15" s="172">
        <f ca="1">(AA15-Y15)*E15+F15*Y15</f>
        <v>0</v>
      </c>
      <c r="AE15" s="143">
        <f t="shared" ref="AE15:AE17" ca="1" si="2">(I15-H15)*E15+H15*F15</f>
        <v>0</v>
      </c>
    </row>
    <row r="16" spans="2:32" x14ac:dyDescent="0.25">
      <c r="B16" s="134" t="s">
        <v>71</v>
      </c>
      <c r="C16" s="135">
        <f ca="1">INDIRECT(ADDRESS(12,3,,,'Kita-Korrekturabrechnung'!$C$4))</f>
        <v>18385.18</v>
      </c>
      <c r="D16" s="135">
        <f ca="1">INDIRECT(ADDRESS(12,4,,,'Kita-Korrekturabrechnung'!$C$4))</f>
        <v>23576.78</v>
      </c>
      <c r="E16" s="135">
        <f ca="1">INDIRECT(ADDRESS(12,5,,,'Kita-Korrekturabrechnung'!$C$4))</f>
        <v>0</v>
      </c>
      <c r="F16" s="144">
        <f ca="1">INDIRECT(ADDRESS(12,6,,,'Kita-Korrekturabrechnung'!$C$4))</f>
        <v>0</v>
      </c>
      <c r="G16" s="135"/>
      <c r="H16" s="81">
        <v>0</v>
      </c>
      <c r="I16" s="82">
        <v>0</v>
      </c>
      <c r="J16" s="137">
        <f t="shared" ref="J16:J17" ca="1" si="3">(I16-H16)*C16+H16*D16</f>
        <v>0</v>
      </c>
      <c r="K16" s="112"/>
      <c r="L16" s="138" t="s">
        <v>72</v>
      </c>
      <c r="M16" s="83">
        <v>0</v>
      </c>
      <c r="N16" s="84">
        <v>0</v>
      </c>
      <c r="O16" s="84">
        <v>0</v>
      </c>
      <c r="P16" s="84">
        <v>0</v>
      </c>
      <c r="Q16" s="84">
        <v>0</v>
      </c>
      <c r="R16" s="84">
        <v>0</v>
      </c>
      <c r="S16" s="84">
        <v>0</v>
      </c>
      <c r="T16" s="84">
        <v>0</v>
      </c>
      <c r="U16" s="84">
        <v>0</v>
      </c>
      <c r="V16" s="84">
        <v>0</v>
      </c>
      <c r="W16" s="84">
        <v>0</v>
      </c>
      <c r="X16" s="84">
        <v>0</v>
      </c>
      <c r="Y16" s="85">
        <v>0</v>
      </c>
      <c r="Z16" s="139"/>
      <c r="AA16" s="146">
        <f>SUM(M16:X16)/12</f>
        <v>0</v>
      </c>
      <c r="AB16" s="147">
        <f ca="1">(AA16-Y16)*C16+Y16*D16</f>
        <v>0</v>
      </c>
      <c r="AC16" s="111"/>
      <c r="AD16" s="142">
        <f ca="1">(AA16-Y16)*E16+F16*Y16</f>
        <v>0</v>
      </c>
      <c r="AE16" s="148">
        <f t="shared" ca="1" si="2"/>
        <v>0</v>
      </c>
    </row>
    <row r="17" spans="1:31" x14ac:dyDescent="0.25">
      <c r="B17" s="173" t="s">
        <v>73</v>
      </c>
      <c r="C17" s="174">
        <f ca="1">INDIRECT(ADDRESS(13,3,,,'Kita-Korrekturabrechnung'!$C$4))</f>
        <v>23581.43</v>
      </c>
      <c r="D17" s="174">
        <f ca="1">INDIRECT(ADDRESS(13,4,,,'Kita-Korrekturabrechnung'!$C$4))</f>
        <v>25447.4</v>
      </c>
      <c r="E17" s="174">
        <f ca="1">INDIRECT(ADDRESS(13,5,,,'Kita-Korrekturabrechnung'!$C$4))</f>
        <v>0</v>
      </c>
      <c r="F17" s="149">
        <f ca="1">INDIRECT(ADDRESS(13,6,,,'Kita-Korrekturabrechnung'!$C$4))</f>
        <v>0</v>
      </c>
      <c r="G17" s="135"/>
      <c r="H17" s="86">
        <v>0</v>
      </c>
      <c r="I17" s="87">
        <v>0</v>
      </c>
      <c r="J17" s="137">
        <f t="shared" ca="1" si="3"/>
        <v>0</v>
      </c>
      <c r="K17" s="112"/>
      <c r="L17" s="138" t="s">
        <v>74</v>
      </c>
      <c r="M17" s="89">
        <v>0</v>
      </c>
      <c r="N17" s="90">
        <v>0</v>
      </c>
      <c r="O17" s="90">
        <v>0</v>
      </c>
      <c r="P17" s="90">
        <v>0</v>
      </c>
      <c r="Q17" s="90">
        <v>0</v>
      </c>
      <c r="R17" s="90">
        <v>0</v>
      </c>
      <c r="S17" s="90">
        <v>0</v>
      </c>
      <c r="T17" s="90">
        <v>0</v>
      </c>
      <c r="U17" s="90">
        <v>0</v>
      </c>
      <c r="V17" s="90">
        <v>0</v>
      </c>
      <c r="W17" s="90">
        <v>0</v>
      </c>
      <c r="X17" s="90">
        <v>0</v>
      </c>
      <c r="Y17" s="91">
        <v>0</v>
      </c>
      <c r="Z17" s="139"/>
      <c r="AA17" s="151">
        <f>SUM(M17:X17)/12</f>
        <v>0</v>
      </c>
      <c r="AB17" s="152">
        <f ca="1">(AA17-Y17)*C17+Y17*D17</f>
        <v>0</v>
      </c>
      <c r="AC17" s="111"/>
      <c r="AD17" s="142">
        <f ca="1">(AA17-Y17)*E17+F17*Y17</f>
        <v>0</v>
      </c>
      <c r="AE17" s="153">
        <f t="shared" ca="1" si="2"/>
        <v>0</v>
      </c>
    </row>
    <row r="18" spans="1:31" x14ac:dyDescent="0.25">
      <c r="B18" s="154"/>
      <c r="C18" s="154"/>
      <c r="D18" s="154"/>
      <c r="E18" s="154"/>
      <c r="F18" s="154"/>
      <c r="G18" s="135"/>
      <c r="H18" s="155"/>
      <c r="I18" s="156">
        <f>SUM(I15:I17)</f>
        <v>0</v>
      </c>
      <c r="J18" s="157">
        <f ca="1">SUM(J15:J17)</f>
        <v>0</v>
      </c>
      <c r="K18" s="112"/>
      <c r="L18" s="138" t="s">
        <v>68</v>
      </c>
      <c r="M18" s="158">
        <f>SUM(M15:M17)</f>
        <v>0</v>
      </c>
      <c r="N18" s="159">
        <f t="shared" ref="N18:Y18" si="4">SUM(N15:N17)</f>
        <v>0</v>
      </c>
      <c r="O18" s="159">
        <f t="shared" si="4"/>
        <v>0</v>
      </c>
      <c r="P18" s="159">
        <f t="shared" si="4"/>
        <v>0</v>
      </c>
      <c r="Q18" s="159">
        <f t="shared" si="4"/>
        <v>0</v>
      </c>
      <c r="R18" s="159">
        <f t="shared" si="4"/>
        <v>0</v>
      </c>
      <c r="S18" s="159">
        <f t="shared" si="4"/>
        <v>0</v>
      </c>
      <c r="T18" s="159">
        <f t="shared" si="4"/>
        <v>0</v>
      </c>
      <c r="U18" s="159">
        <f t="shared" si="4"/>
        <v>0</v>
      </c>
      <c r="V18" s="159">
        <f t="shared" si="4"/>
        <v>0</v>
      </c>
      <c r="W18" s="159">
        <f t="shared" si="4"/>
        <v>0</v>
      </c>
      <c r="X18" s="159">
        <f t="shared" si="4"/>
        <v>0</v>
      </c>
      <c r="Y18" s="160">
        <f t="shared" si="4"/>
        <v>0</v>
      </c>
      <c r="Z18" s="139"/>
      <c r="AA18" s="158">
        <f>SUM(AA15:AA17)</f>
        <v>0</v>
      </c>
      <c r="AB18" s="161">
        <f ca="1">SUM(AB15:AB17)</f>
        <v>0</v>
      </c>
      <c r="AC18" s="111"/>
      <c r="AD18" s="162">
        <f ca="1">SUM(AD15:AD17)</f>
        <v>0</v>
      </c>
      <c r="AE18" s="163">
        <f ca="1">SUM(AE15:AE17)</f>
        <v>0</v>
      </c>
    </row>
    <row r="19" spans="1:31" s="88" customFormat="1" ht="5.0999999999999996" customHeight="1" x14ac:dyDescent="0.25">
      <c r="B19" s="164"/>
      <c r="C19" s="165"/>
      <c r="D19" s="165"/>
      <c r="E19" s="165"/>
      <c r="F19" s="111"/>
      <c r="G19" s="111"/>
      <c r="H19" s="166"/>
      <c r="I19" s="166"/>
      <c r="J19" s="167"/>
      <c r="K19" s="168"/>
      <c r="L19" s="111"/>
      <c r="M19" s="165"/>
      <c r="N19" s="165"/>
      <c r="O19" s="165"/>
      <c r="P19" s="165"/>
      <c r="Q19" s="165"/>
      <c r="R19" s="165"/>
      <c r="S19" s="165"/>
      <c r="T19" s="165"/>
      <c r="U19" s="165"/>
      <c r="V19" s="165"/>
      <c r="W19" s="165"/>
      <c r="X19" s="165"/>
      <c r="Y19" s="165"/>
      <c r="Z19" s="165"/>
      <c r="AA19" s="165"/>
      <c r="AB19" s="169"/>
      <c r="AC19" s="165"/>
      <c r="AD19" s="169"/>
      <c r="AE19" s="169"/>
    </row>
    <row r="20" spans="1:31" x14ac:dyDescent="0.25">
      <c r="B20" s="170" t="s">
        <v>75</v>
      </c>
      <c r="C20" s="171">
        <f ca="1">INDIRECT(ADDRESS(16,3,,,'Kita-Korrekturabrechnung'!$C$4))</f>
        <v>5024.71</v>
      </c>
      <c r="D20" s="171">
        <f ca="1">INDIRECT(ADDRESS(16,4,,,'Kita-Korrekturabrechnung'!$C$4))</f>
        <v>0</v>
      </c>
      <c r="E20" s="171">
        <f ca="1">INDIRECT(ADDRESS(16,5,,,'Kita-Korrekturabrechnung'!$C$4))</f>
        <v>22037.7</v>
      </c>
      <c r="F20" s="136">
        <f ca="1">INDIRECT(ADDRESS(16,6,,,'Kita-Korrekturabrechnung'!$C$4))</f>
        <v>0</v>
      </c>
      <c r="G20" s="135"/>
      <c r="H20" s="76">
        <v>0</v>
      </c>
      <c r="I20" s="77">
        <v>0</v>
      </c>
      <c r="J20" s="137">
        <f t="shared" ref="J20:J22" ca="1" si="5">(I20-H20)*C20+H20*D20</f>
        <v>0</v>
      </c>
      <c r="K20" s="112"/>
      <c r="L20" s="138" t="s">
        <v>76</v>
      </c>
      <c r="M20" s="78">
        <v>0</v>
      </c>
      <c r="N20" s="79">
        <v>0</v>
      </c>
      <c r="O20" s="79">
        <v>0</v>
      </c>
      <c r="P20" s="79">
        <v>0</v>
      </c>
      <c r="Q20" s="79">
        <v>0</v>
      </c>
      <c r="R20" s="79">
        <v>0</v>
      </c>
      <c r="S20" s="79">
        <v>0</v>
      </c>
      <c r="T20" s="79">
        <v>0</v>
      </c>
      <c r="U20" s="79">
        <v>0</v>
      </c>
      <c r="V20" s="79">
        <v>0</v>
      </c>
      <c r="W20" s="79">
        <v>0</v>
      </c>
      <c r="X20" s="79">
        <v>0</v>
      </c>
      <c r="Y20" s="80">
        <v>0</v>
      </c>
      <c r="Z20" s="139"/>
      <c r="AA20" s="140">
        <f>SUM(M20:X20)/12</f>
        <v>0</v>
      </c>
      <c r="AB20" s="141">
        <f ca="1">(AA20-Y20)*C20+Y20*D20</f>
        <v>0</v>
      </c>
      <c r="AC20" s="111"/>
      <c r="AD20" s="172">
        <f ca="1">(AA20-Y20)*E20+F20*Y20</f>
        <v>0</v>
      </c>
      <c r="AE20" s="143">
        <f t="shared" ref="AE20:AE22" ca="1" si="6">(I20-H20)*E20+H20*F20</f>
        <v>0</v>
      </c>
    </row>
    <row r="21" spans="1:31" x14ac:dyDescent="0.25">
      <c r="B21" s="134" t="s">
        <v>77</v>
      </c>
      <c r="C21" s="135">
        <f ca="1">INDIRECT(ADDRESS(17,3,,,'Kita-Korrekturabrechnung'!$C$4))</f>
        <v>6761.58</v>
      </c>
      <c r="D21" s="135">
        <f ca="1">INDIRECT(ADDRESS(17,4,,,'Kita-Korrekturabrechnung'!$C$4))</f>
        <v>0</v>
      </c>
      <c r="E21" s="135">
        <f ca="1">INDIRECT(ADDRESS(17,5,,,'Kita-Korrekturabrechnung'!$C$4))</f>
        <v>22037.7</v>
      </c>
      <c r="F21" s="144">
        <f ca="1">INDIRECT(ADDRESS(17,6,,,'Kita-Korrekturabrechnung'!$C$4))</f>
        <v>0</v>
      </c>
      <c r="G21" s="135"/>
      <c r="H21" s="81">
        <v>0</v>
      </c>
      <c r="I21" s="82">
        <v>0</v>
      </c>
      <c r="J21" s="137">
        <f t="shared" ca="1" si="5"/>
        <v>0</v>
      </c>
      <c r="K21" s="112"/>
      <c r="L21" s="138" t="s">
        <v>78</v>
      </c>
      <c r="M21" s="83">
        <v>0</v>
      </c>
      <c r="N21" s="84">
        <v>0</v>
      </c>
      <c r="O21" s="84">
        <v>0</v>
      </c>
      <c r="P21" s="84">
        <v>0</v>
      </c>
      <c r="Q21" s="84">
        <v>0</v>
      </c>
      <c r="R21" s="84">
        <v>0</v>
      </c>
      <c r="S21" s="84">
        <v>0</v>
      </c>
      <c r="T21" s="84">
        <v>0</v>
      </c>
      <c r="U21" s="84">
        <v>0</v>
      </c>
      <c r="V21" s="84">
        <v>0</v>
      </c>
      <c r="W21" s="84">
        <v>0</v>
      </c>
      <c r="X21" s="84">
        <v>0</v>
      </c>
      <c r="Y21" s="85">
        <v>0</v>
      </c>
      <c r="Z21" s="139"/>
      <c r="AA21" s="146">
        <f>SUM(M21:X21)/12</f>
        <v>0</v>
      </c>
      <c r="AB21" s="147">
        <f ca="1">(AA21-Y21)*C21+Y21*D21</f>
        <v>0</v>
      </c>
      <c r="AC21" s="111"/>
      <c r="AD21" s="142">
        <f ca="1">(AA21-Y21)*E21+F21*Y21</f>
        <v>0</v>
      </c>
      <c r="AE21" s="148">
        <f t="shared" ca="1" si="6"/>
        <v>0</v>
      </c>
    </row>
    <row r="22" spans="1:31" x14ac:dyDescent="0.25">
      <c r="B22" s="173" t="s">
        <v>79</v>
      </c>
      <c r="C22" s="174">
        <f ca="1">INDIRECT(ADDRESS(18,3,,,'Kita-Korrekturabrechnung'!$C$4))</f>
        <v>9825.7999999999993</v>
      </c>
      <c r="D22" s="174">
        <f ca="1">INDIRECT(ADDRESS(18,4,,,'Kita-Korrekturabrechnung'!$C$4))</f>
        <v>0</v>
      </c>
      <c r="E22" s="174">
        <f ca="1">INDIRECT(ADDRESS(18,5,,,'Kita-Korrekturabrechnung'!$C$4))</f>
        <v>22037.7</v>
      </c>
      <c r="F22" s="149">
        <f ca="1">INDIRECT(ADDRESS(18,6,,,'Kita-Korrekturabrechnung'!$C$4))</f>
        <v>0</v>
      </c>
      <c r="G22" s="135"/>
      <c r="H22" s="86">
        <v>0</v>
      </c>
      <c r="I22" s="87">
        <v>0</v>
      </c>
      <c r="J22" s="137">
        <f t="shared" ca="1" si="5"/>
        <v>0</v>
      </c>
      <c r="K22" s="112"/>
      <c r="L22" s="138" t="s">
        <v>80</v>
      </c>
      <c r="M22" s="89">
        <v>0</v>
      </c>
      <c r="N22" s="90">
        <v>0</v>
      </c>
      <c r="O22" s="90">
        <v>0</v>
      </c>
      <c r="P22" s="90">
        <v>0</v>
      </c>
      <c r="Q22" s="90">
        <v>0</v>
      </c>
      <c r="R22" s="90">
        <v>0</v>
      </c>
      <c r="S22" s="90">
        <v>0</v>
      </c>
      <c r="T22" s="90">
        <v>0</v>
      </c>
      <c r="U22" s="90">
        <v>0</v>
      </c>
      <c r="V22" s="90">
        <v>0</v>
      </c>
      <c r="W22" s="90">
        <v>0</v>
      </c>
      <c r="X22" s="90">
        <v>0</v>
      </c>
      <c r="Y22" s="91">
        <v>0</v>
      </c>
      <c r="Z22" s="139"/>
      <c r="AA22" s="151">
        <f>SUM(M22:X22)/12</f>
        <v>0</v>
      </c>
      <c r="AB22" s="152">
        <f ca="1">(AA22-Y22)*C22+Y22*D22</f>
        <v>0</v>
      </c>
      <c r="AC22" s="111"/>
      <c r="AD22" s="142">
        <f ca="1">(AA22-Y22)*E22+F22*Y22</f>
        <v>0</v>
      </c>
      <c r="AE22" s="153">
        <f t="shared" ca="1" si="6"/>
        <v>0</v>
      </c>
    </row>
    <row r="23" spans="1:31" x14ac:dyDescent="0.25">
      <c r="B23" s="154"/>
      <c r="C23" s="154"/>
      <c r="D23" s="154"/>
      <c r="E23" s="154"/>
      <c r="F23" s="154"/>
      <c r="G23" s="135"/>
      <c r="H23" s="155"/>
      <c r="I23" s="156">
        <f>SUM(I20:I22)</f>
        <v>0</v>
      </c>
      <c r="J23" s="157">
        <f ca="1">SUM(J20:J22)</f>
        <v>0</v>
      </c>
      <c r="K23" s="112"/>
      <c r="L23" s="138" t="s">
        <v>68</v>
      </c>
      <c r="M23" s="158">
        <f>SUM(M20:M22)</f>
        <v>0</v>
      </c>
      <c r="N23" s="159">
        <f t="shared" ref="N23:Y23" si="7">SUM(N20:N22)</f>
        <v>0</v>
      </c>
      <c r="O23" s="159">
        <f t="shared" si="7"/>
        <v>0</v>
      </c>
      <c r="P23" s="159">
        <f t="shared" si="7"/>
        <v>0</v>
      </c>
      <c r="Q23" s="159">
        <f t="shared" si="7"/>
        <v>0</v>
      </c>
      <c r="R23" s="159">
        <f t="shared" si="7"/>
        <v>0</v>
      </c>
      <c r="S23" s="159">
        <f t="shared" si="7"/>
        <v>0</v>
      </c>
      <c r="T23" s="159">
        <f t="shared" si="7"/>
        <v>0</v>
      </c>
      <c r="U23" s="159">
        <f t="shared" si="7"/>
        <v>0</v>
      </c>
      <c r="V23" s="159">
        <f t="shared" si="7"/>
        <v>0</v>
      </c>
      <c r="W23" s="159">
        <f t="shared" si="7"/>
        <v>0</v>
      </c>
      <c r="X23" s="159">
        <f t="shared" si="7"/>
        <v>0</v>
      </c>
      <c r="Y23" s="160">
        <f t="shared" si="7"/>
        <v>0</v>
      </c>
      <c r="Z23" s="139"/>
      <c r="AA23" s="158">
        <f>SUM(AA20:AA22)</f>
        <v>0</v>
      </c>
      <c r="AB23" s="161">
        <f ca="1">SUM(AB20:AB22)</f>
        <v>0</v>
      </c>
      <c r="AC23" s="111"/>
      <c r="AD23" s="162">
        <f ca="1">SUM(AD20:AD22)</f>
        <v>0</v>
      </c>
      <c r="AE23" s="163">
        <f ca="1">SUM(AE20:AE22)</f>
        <v>0</v>
      </c>
    </row>
    <row r="24" spans="1:31" ht="5.0999999999999996" customHeight="1" x14ac:dyDescent="0.25">
      <c r="B24" s="108"/>
      <c r="C24" s="165"/>
      <c r="D24" s="165"/>
      <c r="E24" s="165"/>
      <c r="F24" s="111"/>
      <c r="G24" s="111"/>
      <c r="H24" s="175"/>
      <c r="I24" s="176"/>
      <c r="J24" s="177"/>
      <c r="K24" s="178"/>
      <c r="L24" s="111"/>
      <c r="M24" s="179"/>
      <c r="N24" s="180"/>
      <c r="O24" s="180"/>
      <c r="P24" s="180"/>
      <c r="Q24" s="180"/>
      <c r="R24" s="180"/>
      <c r="S24" s="180"/>
      <c r="T24" s="180"/>
      <c r="U24" s="180"/>
      <c r="V24" s="180"/>
      <c r="W24" s="180"/>
      <c r="X24" s="180"/>
      <c r="Y24" s="180"/>
      <c r="Z24" s="180"/>
      <c r="AA24" s="180"/>
      <c r="AB24" s="181"/>
      <c r="AC24" s="180"/>
      <c r="AD24" s="181"/>
      <c r="AE24" s="181"/>
    </row>
    <row r="25" spans="1:31" x14ac:dyDescent="0.25">
      <c r="B25" s="111"/>
      <c r="C25" s="111"/>
      <c r="D25" s="111"/>
      <c r="E25" s="111"/>
      <c r="F25" s="111"/>
      <c r="G25" s="135"/>
      <c r="H25" s="155"/>
      <c r="I25" s="156">
        <f>+I23+I18+I13</f>
        <v>0</v>
      </c>
      <c r="J25" s="182">
        <f ca="1">+J23+J18+J13</f>
        <v>0</v>
      </c>
      <c r="K25" s="112"/>
      <c r="L25" s="138" t="s">
        <v>68</v>
      </c>
      <c r="M25" s="158">
        <f t="shared" ref="M25:Y25" si="8">+M23+M18+M13</f>
        <v>0</v>
      </c>
      <c r="N25" s="159">
        <f t="shared" si="8"/>
        <v>0</v>
      </c>
      <c r="O25" s="159">
        <f t="shared" si="8"/>
        <v>0</v>
      </c>
      <c r="P25" s="159">
        <f t="shared" si="8"/>
        <v>0</v>
      </c>
      <c r="Q25" s="159">
        <f t="shared" si="8"/>
        <v>0</v>
      </c>
      <c r="R25" s="159">
        <f t="shared" si="8"/>
        <v>0</v>
      </c>
      <c r="S25" s="159">
        <f t="shared" si="8"/>
        <v>0</v>
      </c>
      <c r="T25" s="159">
        <f t="shared" si="8"/>
        <v>0</v>
      </c>
      <c r="U25" s="159">
        <f t="shared" si="8"/>
        <v>0</v>
      </c>
      <c r="V25" s="159">
        <f t="shared" si="8"/>
        <v>0</v>
      </c>
      <c r="W25" s="159">
        <f t="shared" si="8"/>
        <v>0</v>
      </c>
      <c r="X25" s="159">
        <f t="shared" si="8"/>
        <v>0</v>
      </c>
      <c r="Y25" s="160">
        <f t="shared" si="8"/>
        <v>0</v>
      </c>
      <c r="Z25" s="139"/>
      <c r="AA25" s="158">
        <f>+AA23+AA18+AA13</f>
        <v>0</v>
      </c>
      <c r="AB25" s="183">
        <f ca="1">+AB23+AB18+AB13</f>
        <v>0</v>
      </c>
      <c r="AC25" s="111"/>
      <c r="AD25" s="184">
        <f ca="1">+AD23+AD18+AD13</f>
        <v>0</v>
      </c>
      <c r="AE25" s="185">
        <f ca="1">+AE23+AE18+AE13</f>
        <v>0</v>
      </c>
    </row>
    <row r="26" spans="1:31" x14ac:dyDescent="0.25">
      <c r="B26" s="111"/>
      <c r="C26" s="111"/>
      <c r="D26" s="111"/>
      <c r="E26" s="111"/>
      <c r="F26" s="111"/>
      <c r="G26" s="135"/>
      <c r="H26" s="112"/>
      <c r="I26" s="112"/>
      <c r="J26" s="112"/>
      <c r="K26" s="112"/>
      <c r="L26" s="186"/>
      <c r="M26" s="187"/>
      <c r="N26" s="187"/>
      <c r="O26" s="187"/>
      <c r="P26" s="187"/>
      <c r="Q26" s="187"/>
      <c r="R26" s="187"/>
      <c r="S26" s="187"/>
      <c r="T26" s="187"/>
      <c r="U26" s="187"/>
      <c r="V26" s="187"/>
      <c r="W26" s="187"/>
      <c r="X26" s="187"/>
      <c r="Y26" s="187"/>
      <c r="Z26" s="180"/>
      <c r="AA26" s="187"/>
      <c r="AB26" s="188"/>
      <c r="AC26" s="180"/>
      <c r="AD26" s="169"/>
      <c r="AE26" s="188"/>
    </row>
    <row r="27" spans="1:31" ht="22.5" customHeight="1" x14ac:dyDescent="0.25">
      <c r="A27" s="92"/>
      <c r="B27" s="189"/>
      <c r="C27" s="189"/>
      <c r="D27" s="190"/>
      <c r="E27" s="190"/>
      <c r="F27" s="191"/>
      <c r="G27" s="189"/>
      <c r="H27" s="112"/>
      <c r="I27" s="112"/>
      <c r="J27" s="112"/>
      <c r="K27" s="112"/>
      <c r="L27" s="189"/>
      <c r="M27" s="189"/>
      <c r="N27" s="189"/>
      <c r="O27" s="192"/>
      <c r="P27" s="548"/>
      <c r="Q27" s="548"/>
      <c r="R27" s="548"/>
      <c r="S27" s="548"/>
      <c r="T27" s="548"/>
      <c r="U27" s="548"/>
      <c r="V27" s="548"/>
      <c r="W27" s="548"/>
      <c r="X27" s="548"/>
      <c r="Y27" s="193" t="s">
        <v>81</v>
      </c>
      <c r="Z27" s="194"/>
      <c r="AA27" s="194"/>
      <c r="AB27" s="195"/>
      <c r="AC27" s="108"/>
      <c r="AD27" s="112"/>
      <c r="AE27" s="112"/>
    </row>
    <row r="28" spans="1:31" ht="22.5" customHeight="1" x14ac:dyDescent="0.25">
      <c r="A28" s="92"/>
      <c r="B28" s="196" t="s">
        <v>112</v>
      </c>
      <c r="C28" s="197"/>
      <c r="D28" s="198"/>
      <c r="E28" s="198"/>
      <c r="F28" s="112"/>
      <c r="G28" s="112"/>
      <c r="H28" s="112"/>
      <c r="I28" s="112"/>
      <c r="J28" s="199"/>
      <c r="K28" s="199"/>
      <c r="L28" s="108"/>
      <c r="M28" s="108"/>
      <c r="N28" s="200"/>
      <c r="O28" s="192"/>
      <c r="P28" s="111"/>
      <c r="Q28" s="111"/>
      <c r="R28" s="108"/>
      <c r="S28" s="108"/>
      <c r="T28" s="108"/>
      <c r="U28" s="108"/>
      <c r="V28" s="108"/>
      <c r="W28" s="108"/>
      <c r="X28" s="108"/>
      <c r="Y28" s="201" t="s">
        <v>82</v>
      </c>
      <c r="Z28" s="202"/>
      <c r="AA28" s="202"/>
      <c r="AB28" s="203">
        <f ca="1">J25</f>
        <v>0</v>
      </c>
      <c r="AC28" s="108"/>
      <c r="AD28" s="112"/>
      <c r="AE28" s="112"/>
    </row>
    <row r="29" spans="1:31" ht="22.5" customHeight="1" x14ac:dyDescent="0.25">
      <c r="A29" s="92"/>
      <c r="B29" s="204" t="str">
        <f ca="1">IF(J33&lt;0,"Ausgangsrechnung GS","Ausgangsrechnung")</f>
        <v>Ausgangsrechnung</v>
      </c>
      <c r="C29" s="205"/>
      <c r="D29" s="206"/>
      <c r="E29" s="207" t="s">
        <v>111</v>
      </c>
      <c r="F29" s="154"/>
      <c r="G29" s="208"/>
      <c r="H29" s="208"/>
      <c r="I29" s="208"/>
      <c r="J29" s="209"/>
      <c r="K29" s="210"/>
      <c r="L29" s="108"/>
      <c r="M29" s="108"/>
      <c r="N29" s="200"/>
      <c r="O29" s="211"/>
      <c r="P29" s="111"/>
      <c r="Q29" s="111"/>
      <c r="R29" s="108"/>
      <c r="S29" s="108"/>
      <c r="T29" s="108"/>
      <c r="U29" s="108"/>
      <c r="V29" s="108"/>
      <c r="W29" s="108"/>
      <c r="X29" s="108"/>
      <c r="Y29" s="212" t="s">
        <v>83</v>
      </c>
      <c r="Z29" s="213"/>
      <c r="AA29" s="213"/>
      <c r="AB29" s="93">
        <v>0</v>
      </c>
      <c r="AC29" s="108"/>
      <c r="AD29" s="112"/>
      <c r="AE29" s="112"/>
    </row>
    <row r="30" spans="1:31" ht="22.5" customHeight="1" x14ac:dyDescent="0.25">
      <c r="A30" s="92"/>
      <c r="B30" s="214" t="s">
        <v>113</v>
      </c>
      <c r="C30" s="94" t="s">
        <v>109</v>
      </c>
      <c r="D30" s="95"/>
      <c r="E30" s="215"/>
      <c r="F30" s="216"/>
      <c r="G30" s="202"/>
      <c r="H30" s="217" t="s">
        <v>110</v>
      </c>
      <c r="I30" s="217" t="s">
        <v>94</v>
      </c>
      <c r="J30" s="199"/>
      <c r="K30" s="218"/>
      <c r="L30" s="108"/>
      <c r="M30" s="108"/>
      <c r="N30" s="189"/>
      <c r="O30" s="192"/>
      <c r="P30" s="111"/>
      <c r="Q30" s="111"/>
      <c r="R30" s="108"/>
      <c r="S30" s="108"/>
      <c r="T30" s="108"/>
      <c r="U30" s="108"/>
      <c r="V30" s="108"/>
      <c r="W30" s="108"/>
      <c r="X30" s="108"/>
      <c r="Y30" s="108"/>
      <c r="Z30" s="108"/>
      <c r="AA30" s="108"/>
      <c r="AB30" s="108"/>
      <c r="AC30" s="108"/>
      <c r="AD30" s="108"/>
      <c r="AE30" s="219"/>
    </row>
    <row r="31" spans="1:31" ht="29.25" customHeight="1" x14ac:dyDescent="0.3">
      <c r="A31" s="92"/>
      <c r="B31" s="220" t="s">
        <v>106</v>
      </c>
      <c r="C31" s="221"/>
      <c r="D31" s="222" t="str">
        <f>CONCATENATE("31.07.",'Kita-Korrekturabrechnung'!C4)</f>
        <v>31.07.2022</v>
      </c>
      <c r="E31" s="221"/>
      <c r="F31" s="202"/>
      <c r="G31" s="223" t="str">
        <f ca="1">IF(J31&lt;0,"S","H")</f>
        <v>H</v>
      </c>
      <c r="H31" s="224">
        <v>59121100</v>
      </c>
      <c r="I31" s="225">
        <f>'Kita-Korrekturabrechnung'!I4</f>
        <v>4150010001</v>
      </c>
      <c r="J31" s="226">
        <f ca="1">AB35-(IF(KP&gt;PG,KP*AA35,PG*AA35))</f>
        <v>0</v>
      </c>
      <c r="K31" s="227"/>
      <c r="L31" s="228" t="s">
        <v>124</v>
      </c>
      <c r="M31" s="108"/>
      <c r="N31" s="189"/>
      <c r="O31" s="192"/>
      <c r="P31" s="111"/>
      <c r="Q31" s="111"/>
      <c r="R31" s="108"/>
      <c r="S31" s="108"/>
      <c r="T31" s="108"/>
      <c r="U31" s="108"/>
      <c r="V31" s="108"/>
      <c r="W31" s="108"/>
      <c r="X31" s="108"/>
      <c r="Y31" s="549" t="s">
        <v>84</v>
      </c>
      <c r="Z31" s="550"/>
      <c r="AA31" s="550"/>
      <c r="AB31" s="229">
        <f ca="1">AB25</f>
        <v>0</v>
      </c>
      <c r="AC31" s="108"/>
      <c r="AD31" s="108"/>
      <c r="AE31" s="108"/>
    </row>
    <row r="32" spans="1:31" ht="24.75" customHeight="1" x14ac:dyDescent="0.3">
      <c r="A32" s="92"/>
      <c r="B32" s="230" t="s">
        <v>108</v>
      </c>
      <c r="C32" s="96" t="s">
        <v>126</v>
      </c>
      <c r="D32" s="97"/>
      <c r="E32" s="97"/>
      <c r="F32" s="202"/>
      <c r="G32" s="223" t="str">
        <f ca="1">IF(AE25&gt;AD25,"S","H")</f>
        <v>H</v>
      </c>
      <c r="H32" s="224">
        <v>59110000</v>
      </c>
      <c r="I32" s="225">
        <f>'Kita-Korrekturabrechnung'!I4</f>
        <v>4150010001</v>
      </c>
      <c r="J32" s="231">
        <f ca="1">IF(D31="31.07.2020",0,AD25-AE25)</f>
        <v>0</v>
      </c>
      <c r="K32" s="227"/>
      <c r="L32" s="228" t="s">
        <v>125</v>
      </c>
      <c r="M32" s="108"/>
      <c r="N32" s="189"/>
      <c r="O32" s="192"/>
      <c r="P32" s="111"/>
      <c r="Q32" s="111"/>
      <c r="R32" s="108"/>
      <c r="S32" s="108"/>
      <c r="T32" s="108"/>
      <c r="U32" s="108"/>
      <c r="V32" s="108"/>
      <c r="W32" s="108"/>
      <c r="X32" s="108"/>
      <c r="Y32" s="108"/>
      <c r="Z32" s="108"/>
      <c r="AA32" s="108"/>
      <c r="AB32" s="108"/>
      <c r="AC32" s="108"/>
      <c r="AD32" s="108"/>
      <c r="AE32" s="108"/>
    </row>
    <row r="33" spans="1:31" ht="22.5" customHeight="1" thickBot="1" x14ac:dyDescent="0.3">
      <c r="A33" s="92"/>
      <c r="B33" s="232" t="s">
        <v>107</v>
      </c>
      <c r="C33" s="189"/>
      <c r="D33" s="189"/>
      <c r="E33" s="189"/>
      <c r="F33" s="216"/>
      <c r="G33" s="216"/>
      <c r="H33" s="216"/>
      <c r="I33" s="202"/>
      <c r="J33" s="233">
        <f ca="1">SUM(J31:J32)</f>
        <v>0</v>
      </c>
      <c r="K33" s="234"/>
      <c r="L33" s="108"/>
      <c r="M33" s="108"/>
      <c r="N33" s="189"/>
      <c r="O33" s="192"/>
      <c r="P33" s="111"/>
      <c r="Q33" s="111"/>
      <c r="R33" s="111"/>
      <c r="S33" s="111"/>
      <c r="T33" s="111"/>
      <c r="U33" s="111"/>
      <c r="V33" s="111"/>
      <c r="W33" s="111"/>
      <c r="X33" s="111"/>
      <c r="Y33" s="235" t="s">
        <v>85</v>
      </c>
      <c r="Z33" s="236"/>
      <c r="AA33" s="237"/>
      <c r="AB33" s="229">
        <f ca="1">IF(PG&gt;Ist,PG,Ist)</f>
        <v>0</v>
      </c>
      <c r="AC33" s="108"/>
      <c r="AD33" s="108"/>
      <c r="AE33" s="108"/>
    </row>
    <row r="34" spans="1:31" ht="14.25" customHeight="1" thickTop="1" thickBot="1" x14ac:dyDescent="0.3">
      <c r="A34" s="92"/>
      <c r="B34" s="238"/>
      <c r="C34" s="239"/>
      <c r="D34" s="239"/>
      <c r="E34" s="240"/>
      <c r="F34" s="241"/>
      <c r="G34" s="241"/>
      <c r="H34" s="241"/>
      <c r="I34" s="213"/>
      <c r="J34" s="240"/>
      <c r="K34" s="242"/>
      <c r="L34" s="108"/>
      <c r="M34" s="108"/>
      <c r="N34" s="189"/>
      <c r="O34" s="192"/>
      <c r="P34" s="111"/>
      <c r="Q34" s="111"/>
      <c r="R34" s="111"/>
      <c r="S34" s="111"/>
      <c r="T34" s="111"/>
      <c r="U34" s="111"/>
      <c r="V34" s="111"/>
      <c r="W34" s="111"/>
      <c r="X34" s="111"/>
      <c r="Y34" s="111"/>
      <c r="Z34" s="111"/>
      <c r="AA34" s="108"/>
      <c r="AB34" s="108"/>
      <c r="AC34" s="108"/>
      <c r="AD34" s="108"/>
      <c r="AE34" s="108"/>
    </row>
    <row r="35" spans="1:31" x14ac:dyDescent="0.25">
      <c r="B35" s="111"/>
      <c r="C35" s="111"/>
      <c r="D35" s="111"/>
      <c r="E35" s="111"/>
      <c r="F35" s="111"/>
      <c r="G35" s="111"/>
      <c r="H35" s="109"/>
      <c r="I35" s="109"/>
      <c r="J35" s="109"/>
      <c r="K35" s="108"/>
      <c r="L35" s="111"/>
      <c r="M35" s="111"/>
      <c r="N35" s="111"/>
      <c r="O35" s="111"/>
      <c r="P35" s="111"/>
      <c r="Q35" s="111"/>
      <c r="R35" s="111"/>
      <c r="S35" s="111"/>
      <c r="T35" s="111"/>
      <c r="U35" s="111"/>
      <c r="V35" s="111"/>
      <c r="W35" s="111"/>
      <c r="X35" s="111"/>
      <c r="Y35" s="113" t="s">
        <v>96</v>
      </c>
      <c r="Z35" s="243"/>
      <c r="AA35" s="99">
        <v>0.88</v>
      </c>
      <c r="AB35" s="244">
        <f ca="1">AB33*AA35</f>
        <v>0</v>
      </c>
      <c r="AC35" s="111"/>
      <c r="AD35" s="108"/>
      <c r="AE35" s="108"/>
    </row>
    <row r="36" spans="1:31" x14ac:dyDescent="0.25">
      <c r="B36" s="245" t="s">
        <v>114</v>
      </c>
      <c r="C36" s="111"/>
      <c r="D36" s="111"/>
      <c r="E36" s="111"/>
      <c r="F36" s="111"/>
      <c r="G36" s="111"/>
      <c r="H36" s="109"/>
      <c r="I36" s="109"/>
      <c r="J36" s="109"/>
      <c r="K36" s="108"/>
      <c r="L36" s="111"/>
      <c r="M36" s="111"/>
      <c r="N36" s="111"/>
      <c r="O36" s="111"/>
      <c r="P36" s="111"/>
      <c r="Q36" s="111"/>
      <c r="R36" s="111"/>
      <c r="S36" s="111"/>
      <c r="T36" s="111"/>
      <c r="U36" s="111"/>
      <c r="V36" s="111"/>
      <c r="W36" s="111"/>
      <c r="X36" s="111"/>
      <c r="Y36" s="114" t="s">
        <v>20</v>
      </c>
      <c r="Z36" s="186"/>
      <c r="AA36" s="100">
        <v>0.12</v>
      </c>
      <c r="AB36" s="246">
        <f ca="1">AB33*AA36</f>
        <v>0</v>
      </c>
      <c r="AC36" s="108"/>
      <c r="AD36" s="108"/>
      <c r="AE36" s="108"/>
    </row>
    <row r="37" spans="1:31" ht="15.75" thickBot="1" x14ac:dyDescent="0.3">
      <c r="B37" s="111"/>
      <c r="C37" s="111"/>
      <c r="D37" s="111"/>
      <c r="E37" s="111"/>
      <c r="F37" s="111"/>
      <c r="G37" s="111"/>
      <c r="H37" s="109"/>
      <c r="I37" s="109"/>
      <c r="J37" s="109"/>
      <c r="K37" s="108"/>
      <c r="L37" s="111"/>
      <c r="M37" s="111"/>
      <c r="N37" s="111"/>
      <c r="O37" s="111"/>
      <c r="P37" s="111"/>
      <c r="Q37" s="111"/>
      <c r="R37" s="111"/>
      <c r="S37" s="111"/>
      <c r="T37" s="111"/>
      <c r="U37" s="111"/>
      <c r="V37" s="111"/>
      <c r="W37" s="111"/>
      <c r="X37" s="111"/>
      <c r="Y37" s="118"/>
      <c r="Z37" s="247"/>
      <c r="AA37" s="248">
        <f>SUM(AA35:AA36)</f>
        <v>1</v>
      </c>
      <c r="AB37" s="249">
        <f ca="1">SUM(AB35:AB36)</f>
        <v>0</v>
      </c>
      <c r="AC37" s="108"/>
      <c r="AD37" s="108"/>
      <c r="AE37" s="108"/>
    </row>
    <row r="38" spans="1:31" x14ac:dyDescent="0.25">
      <c r="B38" s="73"/>
      <c r="C38" s="73"/>
      <c r="D38" s="73"/>
      <c r="E38" s="73"/>
      <c r="F38" s="73"/>
      <c r="G38" s="73"/>
      <c r="L38" s="73"/>
      <c r="M38" s="73"/>
      <c r="N38" s="73"/>
      <c r="O38" s="73"/>
      <c r="P38" s="73"/>
      <c r="Q38" s="73"/>
      <c r="R38" s="73"/>
      <c r="S38" s="73"/>
      <c r="T38" s="73"/>
      <c r="U38" s="73"/>
      <c r="V38" s="73"/>
      <c r="W38" s="73"/>
      <c r="X38" s="73"/>
      <c r="Y38" s="73"/>
      <c r="Z38" s="73"/>
    </row>
    <row r="39" spans="1:31" ht="20.100000000000001" customHeight="1" x14ac:dyDescent="0.25">
      <c r="B39" s="73"/>
      <c r="C39" s="73"/>
      <c r="D39" s="73"/>
      <c r="E39" s="73"/>
      <c r="F39" s="73"/>
      <c r="G39" s="73"/>
      <c r="H39" s="74"/>
      <c r="I39" s="74"/>
      <c r="J39" s="74"/>
      <c r="K39" s="101"/>
      <c r="L39" s="73"/>
      <c r="M39" s="73"/>
      <c r="N39" s="73"/>
      <c r="O39" s="73"/>
      <c r="P39" s="73"/>
      <c r="Q39" s="73"/>
      <c r="R39" s="73"/>
      <c r="S39" s="73"/>
      <c r="T39" s="73"/>
      <c r="U39" s="73"/>
      <c r="V39" s="73"/>
      <c r="W39" s="73"/>
      <c r="X39" s="73"/>
      <c r="Y39" s="73"/>
      <c r="Z39" s="73"/>
      <c r="AD39" s="101"/>
      <c r="AE39" s="74"/>
    </row>
    <row r="40" spans="1:31" ht="20.100000000000001" customHeight="1" x14ac:dyDescent="0.25">
      <c r="B40" s="73"/>
      <c r="C40" s="73"/>
      <c r="D40" s="73"/>
      <c r="E40" s="73"/>
      <c r="F40" s="73"/>
      <c r="G40" s="73"/>
      <c r="L40" s="73"/>
      <c r="M40" s="73"/>
      <c r="N40" s="73"/>
      <c r="O40" s="73"/>
      <c r="P40" s="73"/>
      <c r="Q40" s="73"/>
      <c r="R40" s="73"/>
      <c r="S40" s="73"/>
      <c r="T40" s="73"/>
      <c r="U40" s="73"/>
      <c r="V40" s="73"/>
      <c r="W40" s="73"/>
      <c r="X40" s="73"/>
      <c r="Y40" s="73"/>
      <c r="Z40" s="73"/>
    </row>
    <row r="41" spans="1:31" ht="20.100000000000001" customHeight="1" x14ac:dyDescent="0.25">
      <c r="B41" s="73"/>
      <c r="C41" s="73"/>
      <c r="D41" s="73"/>
      <c r="E41" s="73"/>
      <c r="F41" s="73"/>
      <c r="G41" s="73"/>
      <c r="L41" s="73"/>
      <c r="M41" s="73"/>
      <c r="N41" s="73"/>
      <c r="O41" s="73"/>
      <c r="P41" s="73"/>
      <c r="Q41" s="73"/>
      <c r="R41" s="73"/>
      <c r="S41" s="73"/>
      <c r="T41" s="73"/>
      <c r="U41" s="73"/>
      <c r="V41" s="73"/>
      <c r="W41" s="73"/>
      <c r="X41" s="73"/>
      <c r="Y41" s="73"/>
      <c r="Z41" s="73"/>
    </row>
    <row r="42" spans="1:31" ht="20.100000000000001" customHeight="1" x14ac:dyDescent="0.25">
      <c r="B42" s="73"/>
      <c r="C42" s="73"/>
      <c r="D42" s="73"/>
      <c r="E42" s="73"/>
      <c r="F42" s="73"/>
      <c r="G42" s="73"/>
      <c r="L42" s="73"/>
      <c r="M42" s="73"/>
      <c r="N42" s="73"/>
      <c r="O42" s="73"/>
      <c r="P42" s="73"/>
      <c r="Q42" s="73"/>
      <c r="R42" s="73"/>
      <c r="S42" s="73"/>
      <c r="T42" s="73"/>
      <c r="U42" s="73"/>
      <c r="V42" s="73"/>
      <c r="W42" s="73"/>
      <c r="X42" s="73"/>
      <c r="Y42" s="73"/>
      <c r="Z42" s="73"/>
    </row>
  </sheetData>
  <sheetProtection algorithmName="SHA-512" hashValue="OZqkUfsz1GZgqxDXxCjjVSUBO164KdqTx0R/EUEdsjZEv7OKXBzbsuHXbOnLIxAJfZD7lLXNlklIu6osvgn75Q==" saltValue="IuJstqTHwyHcAcI3OS3OvA==" spinCount="100000" sheet="1" formatColumns="0" selectLockedCells="1"/>
  <mergeCells count="10">
    <mergeCell ref="H8:J8"/>
    <mergeCell ref="M8:AE8"/>
    <mergeCell ref="P27:X27"/>
    <mergeCell ref="Y31:AA31"/>
    <mergeCell ref="C4:D4"/>
    <mergeCell ref="C5:D5"/>
    <mergeCell ref="C6:D6"/>
    <mergeCell ref="M6:AB6"/>
    <mergeCell ref="AD6:AE6"/>
    <mergeCell ref="C7:D7"/>
  </mergeCells>
  <pageMargins left="0.51181102362204722" right="0.51181102362204722" top="0.59055118110236227" bottom="0.59055118110236227" header="0.31496062992125984" footer="0.31496062992125984"/>
  <pageSetup paperSize="9" scale="61" orientation="landscape" r:id="rId1"/>
  <headerFooter>
    <oddFooter>&amp;C&amp;Z&amp;F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0"/>
  <sheetViews>
    <sheetView topLeftCell="A4" zoomScale="90" zoomScaleNormal="90" workbookViewId="0">
      <selection activeCell="J20" sqref="J20"/>
    </sheetView>
  </sheetViews>
  <sheetFormatPr baseColWidth="10" defaultRowHeight="15" x14ac:dyDescent="0.25"/>
  <cols>
    <col min="1" max="1" width="1.140625" style="8" customWidth="1"/>
    <col min="2" max="3" width="11.42578125" style="8"/>
    <col min="4" max="4" width="12.85546875" style="8" bestFit="1" customWidth="1"/>
    <col min="5" max="6" width="11.42578125" style="8"/>
    <col min="7" max="7" width="2.5703125" style="8" customWidth="1"/>
    <col min="8" max="8" width="10.5703125" customWidth="1"/>
    <col min="9" max="9" width="12.5703125" customWidth="1"/>
    <col min="10" max="10" width="13.140625" customWidth="1"/>
    <col min="11" max="11" width="19.7109375" customWidth="1"/>
    <col min="12" max="12" width="12.85546875" style="8" bestFit="1" customWidth="1"/>
    <col min="13" max="13" width="17.5703125" style="8" customWidth="1"/>
    <col min="14" max="24" width="4.140625" style="8" customWidth="1"/>
    <col min="25" max="25" width="6.42578125" style="8" customWidth="1"/>
    <col min="26" max="26" width="13.85546875" style="8" customWidth="1"/>
    <col min="27" max="27" width="12.85546875" style="8" customWidth="1"/>
    <col min="28" max="28" width="13.5703125" style="8" customWidth="1"/>
    <col min="29" max="29" width="19.85546875" style="8" customWidth="1"/>
    <col min="30" max="30" width="11.85546875" style="41" bestFit="1" customWidth="1"/>
    <col min="31" max="31" width="11.85546875" bestFit="1" customWidth="1"/>
    <col min="32" max="259" width="11.42578125" style="8"/>
    <col min="260" max="260" width="3.7109375" style="8" customWidth="1"/>
    <col min="261" max="261" width="11.28515625" style="8" customWidth="1"/>
    <col min="262" max="273" width="4.140625" style="8" customWidth="1"/>
    <col min="274" max="274" width="10.85546875" style="8" customWidth="1"/>
    <col min="275" max="275" width="4.7109375" style="8" customWidth="1"/>
    <col min="276" max="276" width="11.42578125" style="8"/>
    <col min="277" max="277" width="15" style="8" customWidth="1"/>
    <col min="278" max="278" width="4.7109375" style="8" customWidth="1"/>
    <col min="279" max="279" width="8.5703125" style="8" customWidth="1"/>
    <col min="280" max="280" width="11.42578125" style="8" customWidth="1"/>
    <col min="281" max="281" width="11.5703125" style="8" bestFit="1" customWidth="1"/>
    <col min="282" max="282" width="4.7109375" style="8" customWidth="1"/>
    <col min="283" max="515" width="11.42578125" style="8"/>
    <col min="516" max="516" width="3.7109375" style="8" customWidth="1"/>
    <col min="517" max="517" width="11.28515625" style="8" customWidth="1"/>
    <col min="518" max="529" width="4.140625" style="8" customWidth="1"/>
    <col min="530" max="530" width="10.85546875" style="8" customWidth="1"/>
    <col min="531" max="531" width="4.7109375" style="8" customWidth="1"/>
    <col min="532" max="532" width="11.42578125" style="8"/>
    <col min="533" max="533" width="15" style="8" customWidth="1"/>
    <col min="534" max="534" width="4.7109375" style="8" customWidth="1"/>
    <col min="535" max="535" width="8.5703125" style="8" customWidth="1"/>
    <col min="536" max="536" width="11.42578125" style="8" customWidth="1"/>
    <col min="537" max="537" width="11.5703125" style="8" bestFit="1" customWidth="1"/>
    <col min="538" max="538" width="4.7109375" style="8" customWidth="1"/>
    <col min="539" max="771" width="11.42578125" style="8"/>
    <col min="772" max="772" width="3.7109375" style="8" customWidth="1"/>
    <col min="773" max="773" width="11.28515625" style="8" customWidth="1"/>
    <col min="774" max="785" width="4.140625" style="8" customWidth="1"/>
    <col min="786" max="786" width="10.85546875" style="8" customWidth="1"/>
    <col min="787" max="787" width="4.7109375" style="8" customWidth="1"/>
    <col min="788" max="788" width="11.42578125" style="8"/>
    <col min="789" max="789" width="15" style="8" customWidth="1"/>
    <col min="790" max="790" width="4.7109375" style="8" customWidth="1"/>
    <col min="791" max="791" width="8.5703125" style="8" customWidth="1"/>
    <col min="792" max="792" width="11.42578125" style="8" customWidth="1"/>
    <col min="793" max="793" width="11.5703125" style="8" bestFit="1" customWidth="1"/>
    <col min="794" max="794" width="4.7109375" style="8" customWidth="1"/>
    <col min="795" max="1027" width="11.42578125" style="8"/>
    <col min="1028" max="1028" width="3.7109375" style="8" customWidth="1"/>
    <col min="1029" max="1029" width="11.28515625" style="8" customWidth="1"/>
    <col min="1030" max="1041" width="4.140625" style="8" customWidth="1"/>
    <col min="1042" max="1042" width="10.85546875" style="8" customWidth="1"/>
    <col min="1043" max="1043" width="4.7109375" style="8" customWidth="1"/>
    <col min="1044" max="1044" width="11.42578125" style="8"/>
    <col min="1045" max="1045" width="15" style="8" customWidth="1"/>
    <col min="1046" max="1046" width="4.7109375" style="8" customWidth="1"/>
    <col min="1047" max="1047" width="8.5703125" style="8" customWidth="1"/>
    <col min="1048" max="1048" width="11.42578125" style="8" customWidth="1"/>
    <col min="1049" max="1049" width="11.5703125" style="8" bestFit="1" customWidth="1"/>
    <col min="1050" max="1050" width="4.7109375" style="8" customWidth="1"/>
    <col min="1051" max="1283" width="11.42578125" style="8"/>
    <col min="1284" max="1284" width="3.7109375" style="8" customWidth="1"/>
    <col min="1285" max="1285" width="11.28515625" style="8" customWidth="1"/>
    <col min="1286" max="1297" width="4.140625" style="8" customWidth="1"/>
    <col min="1298" max="1298" width="10.85546875" style="8" customWidth="1"/>
    <col min="1299" max="1299" width="4.7109375" style="8" customWidth="1"/>
    <col min="1300" max="1300" width="11.42578125" style="8"/>
    <col min="1301" max="1301" width="15" style="8" customWidth="1"/>
    <col min="1302" max="1302" width="4.7109375" style="8" customWidth="1"/>
    <col min="1303" max="1303" width="8.5703125" style="8" customWidth="1"/>
    <col min="1304" max="1304" width="11.42578125" style="8" customWidth="1"/>
    <col min="1305" max="1305" width="11.5703125" style="8" bestFit="1" customWidth="1"/>
    <col min="1306" max="1306" width="4.7109375" style="8" customWidth="1"/>
    <col min="1307" max="1539" width="11.42578125" style="8"/>
    <col min="1540" max="1540" width="3.7109375" style="8" customWidth="1"/>
    <col min="1541" max="1541" width="11.28515625" style="8" customWidth="1"/>
    <col min="1542" max="1553" width="4.140625" style="8" customWidth="1"/>
    <col min="1554" max="1554" width="10.85546875" style="8" customWidth="1"/>
    <col min="1555" max="1555" width="4.7109375" style="8" customWidth="1"/>
    <col min="1556" max="1556" width="11.42578125" style="8"/>
    <col min="1557" max="1557" width="15" style="8" customWidth="1"/>
    <col min="1558" max="1558" width="4.7109375" style="8" customWidth="1"/>
    <col min="1559" max="1559" width="8.5703125" style="8" customWidth="1"/>
    <col min="1560" max="1560" width="11.42578125" style="8" customWidth="1"/>
    <col min="1561" max="1561" width="11.5703125" style="8" bestFit="1" customWidth="1"/>
    <col min="1562" max="1562" width="4.7109375" style="8" customWidth="1"/>
    <col min="1563" max="1795" width="11.42578125" style="8"/>
    <col min="1796" max="1796" width="3.7109375" style="8" customWidth="1"/>
    <col min="1797" max="1797" width="11.28515625" style="8" customWidth="1"/>
    <col min="1798" max="1809" width="4.140625" style="8" customWidth="1"/>
    <col min="1810" max="1810" width="10.85546875" style="8" customWidth="1"/>
    <col min="1811" max="1811" width="4.7109375" style="8" customWidth="1"/>
    <col min="1812" max="1812" width="11.42578125" style="8"/>
    <col min="1813" max="1813" width="15" style="8" customWidth="1"/>
    <col min="1814" max="1814" width="4.7109375" style="8" customWidth="1"/>
    <col min="1815" max="1815" width="8.5703125" style="8" customWidth="1"/>
    <col min="1816" max="1816" width="11.42578125" style="8" customWidth="1"/>
    <col min="1817" max="1817" width="11.5703125" style="8" bestFit="1" customWidth="1"/>
    <col min="1818" max="1818" width="4.7109375" style="8" customWidth="1"/>
    <col min="1819" max="2051" width="11.42578125" style="8"/>
    <col min="2052" max="2052" width="3.7109375" style="8" customWidth="1"/>
    <col min="2053" max="2053" width="11.28515625" style="8" customWidth="1"/>
    <col min="2054" max="2065" width="4.140625" style="8" customWidth="1"/>
    <col min="2066" max="2066" width="10.85546875" style="8" customWidth="1"/>
    <col min="2067" max="2067" width="4.7109375" style="8" customWidth="1"/>
    <col min="2068" max="2068" width="11.42578125" style="8"/>
    <col min="2069" max="2069" width="15" style="8" customWidth="1"/>
    <col min="2070" max="2070" width="4.7109375" style="8" customWidth="1"/>
    <col min="2071" max="2071" width="8.5703125" style="8" customWidth="1"/>
    <col min="2072" max="2072" width="11.42578125" style="8" customWidth="1"/>
    <col min="2073" max="2073" width="11.5703125" style="8" bestFit="1" customWidth="1"/>
    <col min="2074" max="2074" width="4.7109375" style="8" customWidth="1"/>
    <col min="2075" max="2307" width="11.42578125" style="8"/>
    <col min="2308" max="2308" width="3.7109375" style="8" customWidth="1"/>
    <col min="2309" max="2309" width="11.28515625" style="8" customWidth="1"/>
    <col min="2310" max="2321" width="4.140625" style="8" customWidth="1"/>
    <col min="2322" max="2322" width="10.85546875" style="8" customWidth="1"/>
    <col min="2323" max="2323" width="4.7109375" style="8" customWidth="1"/>
    <col min="2324" max="2324" width="11.42578125" style="8"/>
    <col min="2325" max="2325" width="15" style="8" customWidth="1"/>
    <col min="2326" max="2326" width="4.7109375" style="8" customWidth="1"/>
    <col min="2327" max="2327" width="8.5703125" style="8" customWidth="1"/>
    <col min="2328" max="2328" width="11.42578125" style="8" customWidth="1"/>
    <col min="2329" max="2329" width="11.5703125" style="8" bestFit="1" customWidth="1"/>
    <col min="2330" max="2330" width="4.7109375" style="8" customWidth="1"/>
    <col min="2331" max="2563" width="11.42578125" style="8"/>
    <col min="2564" max="2564" width="3.7109375" style="8" customWidth="1"/>
    <col min="2565" max="2565" width="11.28515625" style="8" customWidth="1"/>
    <col min="2566" max="2577" width="4.140625" style="8" customWidth="1"/>
    <col min="2578" max="2578" width="10.85546875" style="8" customWidth="1"/>
    <col min="2579" max="2579" width="4.7109375" style="8" customWidth="1"/>
    <col min="2580" max="2580" width="11.42578125" style="8"/>
    <col min="2581" max="2581" width="15" style="8" customWidth="1"/>
    <col min="2582" max="2582" width="4.7109375" style="8" customWidth="1"/>
    <col min="2583" max="2583" width="8.5703125" style="8" customWidth="1"/>
    <col min="2584" max="2584" width="11.42578125" style="8" customWidth="1"/>
    <col min="2585" max="2585" width="11.5703125" style="8" bestFit="1" customWidth="1"/>
    <col min="2586" max="2586" width="4.7109375" style="8" customWidth="1"/>
    <col min="2587" max="2819" width="11.42578125" style="8"/>
    <col min="2820" max="2820" width="3.7109375" style="8" customWidth="1"/>
    <col min="2821" max="2821" width="11.28515625" style="8" customWidth="1"/>
    <col min="2822" max="2833" width="4.140625" style="8" customWidth="1"/>
    <col min="2834" max="2834" width="10.85546875" style="8" customWidth="1"/>
    <col min="2835" max="2835" width="4.7109375" style="8" customWidth="1"/>
    <col min="2836" max="2836" width="11.42578125" style="8"/>
    <col min="2837" max="2837" width="15" style="8" customWidth="1"/>
    <col min="2838" max="2838" width="4.7109375" style="8" customWidth="1"/>
    <col min="2839" max="2839" width="8.5703125" style="8" customWidth="1"/>
    <col min="2840" max="2840" width="11.42578125" style="8" customWidth="1"/>
    <col min="2841" max="2841" width="11.5703125" style="8" bestFit="1" customWidth="1"/>
    <col min="2842" max="2842" width="4.7109375" style="8" customWidth="1"/>
    <col min="2843" max="3075" width="11.42578125" style="8"/>
    <col min="3076" max="3076" width="3.7109375" style="8" customWidth="1"/>
    <col min="3077" max="3077" width="11.28515625" style="8" customWidth="1"/>
    <col min="3078" max="3089" width="4.140625" style="8" customWidth="1"/>
    <col min="3090" max="3090" width="10.85546875" style="8" customWidth="1"/>
    <col min="3091" max="3091" width="4.7109375" style="8" customWidth="1"/>
    <col min="3092" max="3092" width="11.42578125" style="8"/>
    <col min="3093" max="3093" width="15" style="8" customWidth="1"/>
    <col min="3094" max="3094" width="4.7109375" style="8" customWidth="1"/>
    <col min="3095" max="3095" width="8.5703125" style="8" customWidth="1"/>
    <col min="3096" max="3096" width="11.42578125" style="8" customWidth="1"/>
    <col min="3097" max="3097" width="11.5703125" style="8" bestFit="1" customWidth="1"/>
    <col min="3098" max="3098" width="4.7109375" style="8" customWidth="1"/>
    <col min="3099" max="3331" width="11.42578125" style="8"/>
    <col min="3332" max="3332" width="3.7109375" style="8" customWidth="1"/>
    <col min="3333" max="3333" width="11.28515625" style="8" customWidth="1"/>
    <col min="3334" max="3345" width="4.140625" style="8" customWidth="1"/>
    <col min="3346" max="3346" width="10.85546875" style="8" customWidth="1"/>
    <col min="3347" max="3347" width="4.7109375" style="8" customWidth="1"/>
    <col min="3348" max="3348" width="11.42578125" style="8"/>
    <col min="3349" max="3349" width="15" style="8" customWidth="1"/>
    <col min="3350" max="3350" width="4.7109375" style="8" customWidth="1"/>
    <col min="3351" max="3351" width="8.5703125" style="8" customWidth="1"/>
    <col min="3352" max="3352" width="11.42578125" style="8" customWidth="1"/>
    <col min="3353" max="3353" width="11.5703125" style="8" bestFit="1" customWidth="1"/>
    <col min="3354" max="3354" width="4.7109375" style="8" customWidth="1"/>
    <col min="3355" max="3587" width="11.42578125" style="8"/>
    <col min="3588" max="3588" width="3.7109375" style="8" customWidth="1"/>
    <col min="3589" max="3589" width="11.28515625" style="8" customWidth="1"/>
    <col min="3590" max="3601" width="4.140625" style="8" customWidth="1"/>
    <col min="3602" max="3602" width="10.85546875" style="8" customWidth="1"/>
    <col min="3603" max="3603" width="4.7109375" style="8" customWidth="1"/>
    <col min="3604" max="3604" width="11.42578125" style="8"/>
    <col min="3605" max="3605" width="15" style="8" customWidth="1"/>
    <col min="3606" max="3606" width="4.7109375" style="8" customWidth="1"/>
    <col min="3607" max="3607" width="8.5703125" style="8" customWidth="1"/>
    <col min="3608" max="3608" width="11.42578125" style="8" customWidth="1"/>
    <col min="3609" max="3609" width="11.5703125" style="8" bestFit="1" customWidth="1"/>
    <col min="3610" max="3610" width="4.7109375" style="8" customWidth="1"/>
    <col min="3611" max="3843" width="11.42578125" style="8"/>
    <col min="3844" max="3844" width="3.7109375" style="8" customWidth="1"/>
    <col min="3845" max="3845" width="11.28515625" style="8" customWidth="1"/>
    <col min="3846" max="3857" width="4.140625" style="8" customWidth="1"/>
    <col min="3858" max="3858" width="10.85546875" style="8" customWidth="1"/>
    <col min="3859" max="3859" width="4.7109375" style="8" customWidth="1"/>
    <col min="3860" max="3860" width="11.42578125" style="8"/>
    <col min="3861" max="3861" width="15" style="8" customWidth="1"/>
    <col min="3862" max="3862" width="4.7109375" style="8" customWidth="1"/>
    <col min="3863" max="3863" width="8.5703125" style="8" customWidth="1"/>
    <col min="3864" max="3864" width="11.42578125" style="8" customWidth="1"/>
    <col min="3865" max="3865" width="11.5703125" style="8" bestFit="1" customWidth="1"/>
    <col min="3866" max="3866" width="4.7109375" style="8" customWidth="1"/>
    <col min="3867" max="4099" width="11.42578125" style="8"/>
    <col min="4100" max="4100" width="3.7109375" style="8" customWidth="1"/>
    <col min="4101" max="4101" width="11.28515625" style="8" customWidth="1"/>
    <col min="4102" max="4113" width="4.140625" style="8" customWidth="1"/>
    <col min="4114" max="4114" width="10.85546875" style="8" customWidth="1"/>
    <col min="4115" max="4115" width="4.7109375" style="8" customWidth="1"/>
    <col min="4116" max="4116" width="11.42578125" style="8"/>
    <col min="4117" max="4117" width="15" style="8" customWidth="1"/>
    <col min="4118" max="4118" width="4.7109375" style="8" customWidth="1"/>
    <col min="4119" max="4119" width="8.5703125" style="8" customWidth="1"/>
    <col min="4120" max="4120" width="11.42578125" style="8" customWidth="1"/>
    <col min="4121" max="4121" width="11.5703125" style="8" bestFit="1" customWidth="1"/>
    <col min="4122" max="4122" width="4.7109375" style="8" customWidth="1"/>
    <col min="4123" max="4355" width="11.42578125" style="8"/>
    <col min="4356" max="4356" width="3.7109375" style="8" customWidth="1"/>
    <col min="4357" max="4357" width="11.28515625" style="8" customWidth="1"/>
    <col min="4358" max="4369" width="4.140625" style="8" customWidth="1"/>
    <col min="4370" max="4370" width="10.85546875" style="8" customWidth="1"/>
    <col min="4371" max="4371" width="4.7109375" style="8" customWidth="1"/>
    <col min="4372" max="4372" width="11.42578125" style="8"/>
    <col min="4373" max="4373" width="15" style="8" customWidth="1"/>
    <col min="4374" max="4374" width="4.7109375" style="8" customWidth="1"/>
    <col min="4375" max="4375" width="8.5703125" style="8" customWidth="1"/>
    <col min="4376" max="4376" width="11.42578125" style="8" customWidth="1"/>
    <col min="4377" max="4377" width="11.5703125" style="8" bestFit="1" customWidth="1"/>
    <col min="4378" max="4378" width="4.7109375" style="8" customWidth="1"/>
    <col min="4379" max="4611" width="11.42578125" style="8"/>
    <col min="4612" max="4612" width="3.7109375" style="8" customWidth="1"/>
    <col min="4613" max="4613" width="11.28515625" style="8" customWidth="1"/>
    <col min="4614" max="4625" width="4.140625" style="8" customWidth="1"/>
    <col min="4626" max="4626" width="10.85546875" style="8" customWidth="1"/>
    <col min="4627" max="4627" width="4.7109375" style="8" customWidth="1"/>
    <col min="4628" max="4628" width="11.42578125" style="8"/>
    <col min="4629" max="4629" width="15" style="8" customWidth="1"/>
    <col min="4630" max="4630" width="4.7109375" style="8" customWidth="1"/>
    <col min="4631" max="4631" width="8.5703125" style="8" customWidth="1"/>
    <col min="4632" max="4632" width="11.42578125" style="8" customWidth="1"/>
    <col min="4633" max="4633" width="11.5703125" style="8" bestFit="1" customWidth="1"/>
    <col min="4634" max="4634" width="4.7109375" style="8" customWidth="1"/>
    <col min="4635" max="4867" width="11.42578125" style="8"/>
    <col min="4868" max="4868" width="3.7109375" style="8" customWidth="1"/>
    <col min="4869" max="4869" width="11.28515625" style="8" customWidth="1"/>
    <col min="4870" max="4881" width="4.140625" style="8" customWidth="1"/>
    <col min="4882" max="4882" width="10.85546875" style="8" customWidth="1"/>
    <col min="4883" max="4883" width="4.7109375" style="8" customWidth="1"/>
    <col min="4884" max="4884" width="11.42578125" style="8"/>
    <col min="4885" max="4885" width="15" style="8" customWidth="1"/>
    <col min="4886" max="4886" width="4.7109375" style="8" customWidth="1"/>
    <col min="4887" max="4887" width="8.5703125" style="8" customWidth="1"/>
    <col min="4888" max="4888" width="11.42578125" style="8" customWidth="1"/>
    <col min="4889" max="4889" width="11.5703125" style="8" bestFit="1" customWidth="1"/>
    <col min="4890" max="4890" width="4.7109375" style="8" customWidth="1"/>
    <col min="4891" max="5123" width="11.42578125" style="8"/>
    <col min="5124" max="5124" width="3.7109375" style="8" customWidth="1"/>
    <col min="5125" max="5125" width="11.28515625" style="8" customWidth="1"/>
    <col min="5126" max="5137" width="4.140625" style="8" customWidth="1"/>
    <col min="5138" max="5138" width="10.85546875" style="8" customWidth="1"/>
    <col min="5139" max="5139" width="4.7109375" style="8" customWidth="1"/>
    <col min="5140" max="5140" width="11.42578125" style="8"/>
    <col min="5141" max="5141" width="15" style="8" customWidth="1"/>
    <col min="5142" max="5142" width="4.7109375" style="8" customWidth="1"/>
    <col min="5143" max="5143" width="8.5703125" style="8" customWidth="1"/>
    <col min="5144" max="5144" width="11.42578125" style="8" customWidth="1"/>
    <col min="5145" max="5145" width="11.5703125" style="8" bestFit="1" customWidth="1"/>
    <col min="5146" max="5146" width="4.7109375" style="8" customWidth="1"/>
    <col min="5147" max="5379" width="11.42578125" style="8"/>
    <col min="5380" max="5380" width="3.7109375" style="8" customWidth="1"/>
    <col min="5381" max="5381" width="11.28515625" style="8" customWidth="1"/>
    <col min="5382" max="5393" width="4.140625" style="8" customWidth="1"/>
    <col min="5394" max="5394" width="10.85546875" style="8" customWidth="1"/>
    <col min="5395" max="5395" width="4.7109375" style="8" customWidth="1"/>
    <col min="5396" max="5396" width="11.42578125" style="8"/>
    <col min="5397" max="5397" width="15" style="8" customWidth="1"/>
    <col min="5398" max="5398" width="4.7109375" style="8" customWidth="1"/>
    <col min="5399" max="5399" width="8.5703125" style="8" customWidth="1"/>
    <col min="5400" max="5400" width="11.42578125" style="8" customWidth="1"/>
    <col min="5401" max="5401" width="11.5703125" style="8" bestFit="1" customWidth="1"/>
    <col min="5402" max="5402" width="4.7109375" style="8" customWidth="1"/>
    <col min="5403" max="5635" width="11.42578125" style="8"/>
    <col min="5636" max="5636" width="3.7109375" style="8" customWidth="1"/>
    <col min="5637" max="5637" width="11.28515625" style="8" customWidth="1"/>
    <col min="5638" max="5649" width="4.140625" style="8" customWidth="1"/>
    <col min="5650" max="5650" width="10.85546875" style="8" customWidth="1"/>
    <col min="5651" max="5651" width="4.7109375" style="8" customWidth="1"/>
    <col min="5652" max="5652" width="11.42578125" style="8"/>
    <col min="5653" max="5653" width="15" style="8" customWidth="1"/>
    <col min="5654" max="5654" width="4.7109375" style="8" customWidth="1"/>
    <col min="5655" max="5655" width="8.5703125" style="8" customWidth="1"/>
    <col min="5656" max="5656" width="11.42578125" style="8" customWidth="1"/>
    <col min="5657" max="5657" width="11.5703125" style="8" bestFit="1" customWidth="1"/>
    <col min="5658" max="5658" width="4.7109375" style="8" customWidth="1"/>
    <col min="5659" max="5891" width="11.42578125" style="8"/>
    <col min="5892" max="5892" width="3.7109375" style="8" customWidth="1"/>
    <col min="5893" max="5893" width="11.28515625" style="8" customWidth="1"/>
    <col min="5894" max="5905" width="4.140625" style="8" customWidth="1"/>
    <col min="5906" max="5906" width="10.85546875" style="8" customWidth="1"/>
    <col min="5907" max="5907" width="4.7109375" style="8" customWidth="1"/>
    <col min="5908" max="5908" width="11.42578125" style="8"/>
    <col min="5909" max="5909" width="15" style="8" customWidth="1"/>
    <col min="5910" max="5910" width="4.7109375" style="8" customWidth="1"/>
    <col min="5911" max="5911" width="8.5703125" style="8" customWidth="1"/>
    <col min="5912" max="5912" width="11.42578125" style="8" customWidth="1"/>
    <col min="5913" max="5913" width="11.5703125" style="8" bestFit="1" customWidth="1"/>
    <col min="5914" max="5914" width="4.7109375" style="8" customWidth="1"/>
    <col min="5915" max="6147" width="11.42578125" style="8"/>
    <col min="6148" max="6148" width="3.7109375" style="8" customWidth="1"/>
    <col min="6149" max="6149" width="11.28515625" style="8" customWidth="1"/>
    <col min="6150" max="6161" width="4.140625" style="8" customWidth="1"/>
    <col min="6162" max="6162" width="10.85546875" style="8" customWidth="1"/>
    <col min="6163" max="6163" width="4.7109375" style="8" customWidth="1"/>
    <col min="6164" max="6164" width="11.42578125" style="8"/>
    <col min="6165" max="6165" width="15" style="8" customWidth="1"/>
    <col min="6166" max="6166" width="4.7109375" style="8" customWidth="1"/>
    <col min="6167" max="6167" width="8.5703125" style="8" customWidth="1"/>
    <col min="6168" max="6168" width="11.42578125" style="8" customWidth="1"/>
    <col min="6169" max="6169" width="11.5703125" style="8" bestFit="1" customWidth="1"/>
    <col min="6170" max="6170" width="4.7109375" style="8" customWidth="1"/>
    <col min="6171" max="6403" width="11.42578125" style="8"/>
    <col min="6404" max="6404" width="3.7109375" style="8" customWidth="1"/>
    <col min="6405" max="6405" width="11.28515625" style="8" customWidth="1"/>
    <col min="6406" max="6417" width="4.140625" style="8" customWidth="1"/>
    <col min="6418" max="6418" width="10.85546875" style="8" customWidth="1"/>
    <col min="6419" max="6419" width="4.7109375" style="8" customWidth="1"/>
    <col min="6420" max="6420" width="11.42578125" style="8"/>
    <col min="6421" max="6421" width="15" style="8" customWidth="1"/>
    <col min="6422" max="6422" width="4.7109375" style="8" customWidth="1"/>
    <col min="6423" max="6423" width="8.5703125" style="8" customWidth="1"/>
    <col min="6424" max="6424" width="11.42578125" style="8" customWidth="1"/>
    <col min="6425" max="6425" width="11.5703125" style="8" bestFit="1" customWidth="1"/>
    <col min="6426" max="6426" width="4.7109375" style="8" customWidth="1"/>
    <col min="6427" max="6659" width="11.42578125" style="8"/>
    <col min="6660" max="6660" width="3.7109375" style="8" customWidth="1"/>
    <col min="6661" max="6661" width="11.28515625" style="8" customWidth="1"/>
    <col min="6662" max="6673" width="4.140625" style="8" customWidth="1"/>
    <col min="6674" max="6674" width="10.85546875" style="8" customWidth="1"/>
    <col min="6675" max="6675" width="4.7109375" style="8" customWidth="1"/>
    <col min="6676" max="6676" width="11.42578125" style="8"/>
    <col min="6677" max="6677" width="15" style="8" customWidth="1"/>
    <col min="6678" max="6678" width="4.7109375" style="8" customWidth="1"/>
    <col min="6679" max="6679" width="8.5703125" style="8" customWidth="1"/>
    <col min="6680" max="6680" width="11.42578125" style="8" customWidth="1"/>
    <col min="6681" max="6681" width="11.5703125" style="8" bestFit="1" customWidth="1"/>
    <col min="6682" max="6682" width="4.7109375" style="8" customWidth="1"/>
    <col min="6683" max="6915" width="11.42578125" style="8"/>
    <col min="6916" max="6916" width="3.7109375" style="8" customWidth="1"/>
    <col min="6917" max="6917" width="11.28515625" style="8" customWidth="1"/>
    <col min="6918" max="6929" width="4.140625" style="8" customWidth="1"/>
    <col min="6930" max="6930" width="10.85546875" style="8" customWidth="1"/>
    <col min="6931" max="6931" width="4.7109375" style="8" customWidth="1"/>
    <col min="6932" max="6932" width="11.42578125" style="8"/>
    <col min="6933" max="6933" width="15" style="8" customWidth="1"/>
    <col min="6934" max="6934" width="4.7109375" style="8" customWidth="1"/>
    <col min="6935" max="6935" width="8.5703125" style="8" customWidth="1"/>
    <col min="6936" max="6936" width="11.42578125" style="8" customWidth="1"/>
    <col min="6937" max="6937" width="11.5703125" style="8" bestFit="1" customWidth="1"/>
    <col min="6938" max="6938" width="4.7109375" style="8" customWidth="1"/>
    <col min="6939" max="7171" width="11.42578125" style="8"/>
    <col min="7172" max="7172" width="3.7109375" style="8" customWidth="1"/>
    <col min="7173" max="7173" width="11.28515625" style="8" customWidth="1"/>
    <col min="7174" max="7185" width="4.140625" style="8" customWidth="1"/>
    <col min="7186" max="7186" width="10.85546875" style="8" customWidth="1"/>
    <col min="7187" max="7187" width="4.7109375" style="8" customWidth="1"/>
    <col min="7188" max="7188" width="11.42578125" style="8"/>
    <col min="7189" max="7189" width="15" style="8" customWidth="1"/>
    <col min="7190" max="7190" width="4.7109375" style="8" customWidth="1"/>
    <col min="7191" max="7191" width="8.5703125" style="8" customWidth="1"/>
    <col min="7192" max="7192" width="11.42578125" style="8" customWidth="1"/>
    <col min="7193" max="7193" width="11.5703125" style="8" bestFit="1" customWidth="1"/>
    <col min="7194" max="7194" width="4.7109375" style="8" customWidth="1"/>
    <col min="7195" max="7427" width="11.42578125" style="8"/>
    <col min="7428" max="7428" width="3.7109375" style="8" customWidth="1"/>
    <col min="7429" max="7429" width="11.28515625" style="8" customWidth="1"/>
    <col min="7430" max="7441" width="4.140625" style="8" customWidth="1"/>
    <col min="7442" max="7442" width="10.85546875" style="8" customWidth="1"/>
    <col min="7443" max="7443" width="4.7109375" style="8" customWidth="1"/>
    <col min="7444" max="7444" width="11.42578125" style="8"/>
    <col min="7445" max="7445" width="15" style="8" customWidth="1"/>
    <col min="7446" max="7446" width="4.7109375" style="8" customWidth="1"/>
    <col min="7447" max="7447" width="8.5703125" style="8" customWidth="1"/>
    <col min="7448" max="7448" width="11.42578125" style="8" customWidth="1"/>
    <col min="7449" max="7449" width="11.5703125" style="8" bestFit="1" customWidth="1"/>
    <col min="7450" max="7450" width="4.7109375" style="8" customWidth="1"/>
    <col min="7451" max="7683" width="11.42578125" style="8"/>
    <col min="7684" max="7684" width="3.7109375" style="8" customWidth="1"/>
    <col min="7685" max="7685" width="11.28515625" style="8" customWidth="1"/>
    <col min="7686" max="7697" width="4.140625" style="8" customWidth="1"/>
    <col min="7698" max="7698" width="10.85546875" style="8" customWidth="1"/>
    <col min="7699" max="7699" width="4.7109375" style="8" customWidth="1"/>
    <col min="7700" max="7700" width="11.42578125" style="8"/>
    <col min="7701" max="7701" width="15" style="8" customWidth="1"/>
    <col min="7702" max="7702" width="4.7109375" style="8" customWidth="1"/>
    <col min="7703" max="7703" width="8.5703125" style="8" customWidth="1"/>
    <col min="7704" max="7704" width="11.42578125" style="8" customWidth="1"/>
    <col min="7705" max="7705" width="11.5703125" style="8" bestFit="1" customWidth="1"/>
    <col min="7706" max="7706" width="4.7109375" style="8" customWidth="1"/>
    <col min="7707" max="7939" width="11.42578125" style="8"/>
    <col min="7940" max="7940" width="3.7109375" style="8" customWidth="1"/>
    <col min="7941" max="7941" width="11.28515625" style="8" customWidth="1"/>
    <col min="7942" max="7953" width="4.140625" style="8" customWidth="1"/>
    <col min="7954" max="7954" width="10.85546875" style="8" customWidth="1"/>
    <col min="7955" max="7955" width="4.7109375" style="8" customWidth="1"/>
    <col min="7956" max="7956" width="11.42578125" style="8"/>
    <col min="7957" max="7957" width="15" style="8" customWidth="1"/>
    <col min="7958" max="7958" width="4.7109375" style="8" customWidth="1"/>
    <col min="7959" max="7959" width="8.5703125" style="8" customWidth="1"/>
    <col min="7960" max="7960" width="11.42578125" style="8" customWidth="1"/>
    <col min="7961" max="7961" width="11.5703125" style="8" bestFit="1" customWidth="1"/>
    <col min="7962" max="7962" width="4.7109375" style="8" customWidth="1"/>
    <col min="7963" max="8195" width="11.42578125" style="8"/>
    <col min="8196" max="8196" width="3.7109375" style="8" customWidth="1"/>
    <col min="8197" max="8197" width="11.28515625" style="8" customWidth="1"/>
    <col min="8198" max="8209" width="4.140625" style="8" customWidth="1"/>
    <col min="8210" max="8210" width="10.85546875" style="8" customWidth="1"/>
    <col min="8211" max="8211" width="4.7109375" style="8" customWidth="1"/>
    <col min="8212" max="8212" width="11.42578125" style="8"/>
    <col min="8213" max="8213" width="15" style="8" customWidth="1"/>
    <col min="8214" max="8214" width="4.7109375" style="8" customWidth="1"/>
    <col min="8215" max="8215" width="8.5703125" style="8" customWidth="1"/>
    <col min="8216" max="8216" width="11.42578125" style="8" customWidth="1"/>
    <col min="8217" max="8217" width="11.5703125" style="8" bestFit="1" customWidth="1"/>
    <col min="8218" max="8218" width="4.7109375" style="8" customWidth="1"/>
    <col min="8219" max="8451" width="11.42578125" style="8"/>
    <col min="8452" max="8452" width="3.7109375" style="8" customWidth="1"/>
    <col min="8453" max="8453" width="11.28515625" style="8" customWidth="1"/>
    <col min="8454" max="8465" width="4.140625" style="8" customWidth="1"/>
    <col min="8466" max="8466" width="10.85546875" style="8" customWidth="1"/>
    <col min="8467" max="8467" width="4.7109375" style="8" customWidth="1"/>
    <col min="8468" max="8468" width="11.42578125" style="8"/>
    <col min="8469" max="8469" width="15" style="8" customWidth="1"/>
    <col min="8470" max="8470" width="4.7109375" style="8" customWidth="1"/>
    <col min="8471" max="8471" width="8.5703125" style="8" customWidth="1"/>
    <col min="8472" max="8472" width="11.42578125" style="8" customWidth="1"/>
    <col min="8473" max="8473" width="11.5703125" style="8" bestFit="1" customWidth="1"/>
    <col min="8474" max="8474" width="4.7109375" style="8" customWidth="1"/>
    <col min="8475" max="8707" width="11.42578125" style="8"/>
    <col min="8708" max="8708" width="3.7109375" style="8" customWidth="1"/>
    <col min="8709" max="8709" width="11.28515625" style="8" customWidth="1"/>
    <col min="8710" max="8721" width="4.140625" style="8" customWidth="1"/>
    <col min="8722" max="8722" width="10.85546875" style="8" customWidth="1"/>
    <col min="8723" max="8723" width="4.7109375" style="8" customWidth="1"/>
    <col min="8724" max="8724" width="11.42578125" style="8"/>
    <col min="8725" max="8725" width="15" style="8" customWidth="1"/>
    <col min="8726" max="8726" width="4.7109375" style="8" customWidth="1"/>
    <col min="8727" max="8727" width="8.5703125" style="8" customWidth="1"/>
    <col min="8728" max="8728" width="11.42578125" style="8" customWidth="1"/>
    <col min="8729" max="8729" width="11.5703125" style="8" bestFit="1" customWidth="1"/>
    <col min="8730" max="8730" width="4.7109375" style="8" customWidth="1"/>
    <col min="8731" max="8963" width="11.42578125" style="8"/>
    <col min="8964" max="8964" width="3.7109375" style="8" customWidth="1"/>
    <col min="8965" max="8965" width="11.28515625" style="8" customWidth="1"/>
    <col min="8966" max="8977" width="4.140625" style="8" customWidth="1"/>
    <col min="8978" max="8978" width="10.85546875" style="8" customWidth="1"/>
    <col min="8979" max="8979" width="4.7109375" style="8" customWidth="1"/>
    <col min="8980" max="8980" width="11.42578125" style="8"/>
    <col min="8981" max="8981" width="15" style="8" customWidth="1"/>
    <col min="8982" max="8982" width="4.7109375" style="8" customWidth="1"/>
    <col min="8983" max="8983" width="8.5703125" style="8" customWidth="1"/>
    <col min="8984" max="8984" width="11.42578125" style="8" customWidth="1"/>
    <col min="8985" max="8985" width="11.5703125" style="8" bestFit="1" customWidth="1"/>
    <col min="8986" max="8986" width="4.7109375" style="8" customWidth="1"/>
    <col min="8987" max="9219" width="11.42578125" style="8"/>
    <col min="9220" max="9220" width="3.7109375" style="8" customWidth="1"/>
    <col min="9221" max="9221" width="11.28515625" style="8" customWidth="1"/>
    <col min="9222" max="9233" width="4.140625" style="8" customWidth="1"/>
    <col min="9234" max="9234" width="10.85546875" style="8" customWidth="1"/>
    <col min="9235" max="9235" width="4.7109375" style="8" customWidth="1"/>
    <col min="9236" max="9236" width="11.42578125" style="8"/>
    <col min="9237" max="9237" width="15" style="8" customWidth="1"/>
    <col min="9238" max="9238" width="4.7109375" style="8" customWidth="1"/>
    <col min="9239" max="9239" width="8.5703125" style="8" customWidth="1"/>
    <col min="9240" max="9240" width="11.42578125" style="8" customWidth="1"/>
    <col min="9241" max="9241" width="11.5703125" style="8" bestFit="1" customWidth="1"/>
    <col min="9242" max="9242" width="4.7109375" style="8" customWidth="1"/>
    <col min="9243" max="9475" width="11.42578125" style="8"/>
    <col min="9476" max="9476" width="3.7109375" style="8" customWidth="1"/>
    <col min="9477" max="9477" width="11.28515625" style="8" customWidth="1"/>
    <col min="9478" max="9489" width="4.140625" style="8" customWidth="1"/>
    <col min="9490" max="9490" width="10.85546875" style="8" customWidth="1"/>
    <col min="9491" max="9491" width="4.7109375" style="8" customWidth="1"/>
    <col min="9492" max="9492" width="11.42578125" style="8"/>
    <col min="9493" max="9493" width="15" style="8" customWidth="1"/>
    <col min="9494" max="9494" width="4.7109375" style="8" customWidth="1"/>
    <col min="9495" max="9495" width="8.5703125" style="8" customWidth="1"/>
    <col min="9496" max="9496" width="11.42578125" style="8" customWidth="1"/>
    <col min="9497" max="9497" width="11.5703125" style="8" bestFit="1" customWidth="1"/>
    <col min="9498" max="9498" width="4.7109375" style="8" customWidth="1"/>
    <col min="9499" max="9731" width="11.42578125" style="8"/>
    <col min="9732" max="9732" width="3.7109375" style="8" customWidth="1"/>
    <col min="9733" max="9733" width="11.28515625" style="8" customWidth="1"/>
    <col min="9734" max="9745" width="4.140625" style="8" customWidth="1"/>
    <col min="9746" max="9746" width="10.85546875" style="8" customWidth="1"/>
    <col min="9747" max="9747" width="4.7109375" style="8" customWidth="1"/>
    <col min="9748" max="9748" width="11.42578125" style="8"/>
    <col min="9749" max="9749" width="15" style="8" customWidth="1"/>
    <col min="9750" max="9750" width="4.7109375" style="8" customWidth="1"/>
    <col min="9751" max="9751" width="8.5703125" style="8" customWidth="1"/>
    <col min="9752" max="9752" width="11.42578125" style="8" customWidth="1"/>
    <col min="9753" max="9753" width="11.5703125" style="8" bestFit="1" customWidth="1"/>
    <col min="9754" max="9754" width="4.7109375" style="8" customWidth="1"/>
    <col min="9755" max="9987" width="11.42578125" style="8"/>
    <col min="9988" max="9988" width="3.7109375" style="8" customWidth="1"/>
    <col min="9989" max="9989" width="11.28515625" style="8" customWidth="1"/>
    <col min="9990" max="10001" width="4.140625" style="8" customWidth="1"/>
    <col min="10002" max="10002" width="10.85546875" style="8" customWidth="1"/>
    <col min="10003" max="10003" width="4.7109375" style="8" customWidth="1"/>
    <col min="10004" max="10004" width="11.42578125" style="8"/>
    <col min="10005" max="10005" width="15" style="8" customWidth="1"/>
    <col min="10006" max="10006" width="4.7109375" style="8" customWidth="1"/>
    <col min="10007" max="10007" width="8.5703125" style="8" customWidth="1"/>
    <col min="10008" max="10008" width="11.42578125" style="8" customWidth="1"/>
    <col min="10009" max="10009" width="11.5703125" style="8" bestFit="1" customWidth="1"/>
    <col min="10010" max="10010" width="4.7109375" style="8" customWidth="1"/>
    <col min="10011" max="10243" width="11.42578125" style="8"/>
    <col min="10244" max="10244" width="3.7109375" style="8" customWidth="1"/>
    <col min="10245" max="10245" width="11.28515625" style="8" customWidth="1"/>
    <col min="10246" max="10257" width="4.140625" style="8" customWidth="1"/>
    <col min="10258" max="10258" width="10.85546875" style="8" customWidth="1"/>
    <col min="10259" max="10259" width="4.7109375" style="8" customWidth="1"/>
    <col min="10260" max="10260" width="11.42578125" style="8"/>
    <col min="10261" max="10261" width="15" style="8" customWidth="1"/>
    <col min="10262" max="10262" width="4.7109375" style="8" customWidth="1"/>
    <col min="10263" max="10263" width="8.5703125" style="8" customWidth="1"/>
    <col min="10264" max="10264" width="11.42578125" style="8" customWidth="1"/>
    <col min="10265" max="10265" width="11.5703125" style="8" bestFit="1" customWidth="1"/>
    <col min="10266" max="10266" width="4.7109375" style="8" customWidth="1"/>
    <col min="10267" max="10499" width="11.42578125" style="8"/>
    <col min="10500" max="10500" width="3.7109375" style="8" customWidth="1"/>
    <col min="10501" max="10501" width="11.28515625" style="8" customWidth="1"/>
    <col min="10502" max="10513" width="4.140625" style="8" customWidth="1"/>
    <col min="10514" max="10514" width="10.85546875" style="8" customWidth="1"/>
    <col min="10515" max="10515" width="4.7109375" style="8" customWidth="1"/>
    <col min="10516" max="10516" width="11.42578125" style="8"/>
    <col min="10517" max="10517" width="15" style="8" customWidth="1"/>
    <col min="10518" max="10518" width="4.7109375" style="8" customWidth="1"/>
    <col min="10519" max="10519" width="8.5703125" style="8" customWidth="1"/>
    <col min="10520" max="10520" width="11.42578125" style="8" customWidth="1"/>
    <col min="10521" max="10521" width="11.5703125" style="8" bestFit="1" customWidth="1"/>
    <col min="10522" max="10522" width="4.7109375" style="8" customWidth="1"/>
    <col min="10523" max="10755" width="11.42578125" style="8"/>
    <col min="10756" max="10756" width="3.7109375" style="8" customWidth="1"/>
    <col min="10757" max="10757" width="11.28515625" style="8" customWidth="1"/>
    <col min="10758" max="10769" width="4.140625" style="8" customWidth="1"/>
    <col min="10770" max="10770" width="10.85546875" style="8" customWidth="1"/>
    <col min="10771" max="10771" width="4.7109375" style="8" customWidth="1"/>
    <col min="10772" max="10772" width="11.42578125" style="8"/>
    <col min="10773" max="10773" width="15" style="8" customWidth="1"/>
    <col min="10774" max="10774" width="4.7109375" style="8" customWidth="1"/>
    <col min="10775" max="10775" width="8.5703125" style="8" customWidth="1"/>
    <col min="10776" max="10776" width="11.42578125" style="8" customWidth="1"/>
    <col min="10777" max="10777" width="11.5703125" style="8" bestFit="1" customWidth="1"/>
    <col min="10778" max="10778" width="4.7109375" style="8" customWidth="1"/>
    <col min="10779" max="11011" width="11.42578125" style="8"/>
    <col min="11012" max="11012" width="3.7109375" style="8" customWidth="1"/>
    <col min="11013" max="11013" width="11.28515625" style="8" customWidth="1"/>
    <col min="11014" max="11025" width="4.140625" style="8" customWidth="1"/>
    <col min="11026" max="11026" width="10.85546875" style="8" customWidth="1"/>
    <col min="11027" max="11027" width="4.7109375" style="8" customWidth="1"/>
    <col min="11028" max="11028" width="11.42578125" style="8"/>
    <col min="11029" max="11029" width="15" style="8" customWidth="1"/>
    <col min="11030" max="11030" width="4.7109375" style="8" customWidth="1"/>
    <col min="11031" max="11031" width="8.5703125" style="8" customWidth="1"/>
    <col min="11032" max="11032" width="11.42578125" style="8" customWidth="1"/>
    <col min="11033" max="11033" width="11.5703125" style="8" bestFit="1" customWidth="1"/>
    <col min="11034" max="11034" width="4.7109375" style="8" customWidth="1"/>
    <col min="11035" max="11267" width="11.42578125" style="8"/>
    <col min="11268" max="11268" width="3.7109375" style="8" customWidth="1"/>
    <col min="11269" max="11269" width="11.28515625" style="8" customWidth="1"/>
    <col min="11270" max="11281" width="4.140625" style="8" customWidth="1"/>
    <col min="11282" max="11282" width="10.85546875" style="8" customWidth="1"/>
    <col min="11283" max="11283" width="4.7109375" style="8" customWidth="1"/>
    <col min="11284" max="11284" width="11.42578125" style="8"/>
    <col min="11285" max="11285" width="15" style="8" customWidth="1"/>
    <col min="11286" max="11286" width="4.7109375" style="8" customWidth="1"/>
    <col min="11287" max="11287" width="8.5703125" style="8" customWidth="1"/>
    <col min="11288" max="11288" width="11.42578125" style="8" customWidth="1"/>
    <col min="11289" max="11289" width="11.5703125" style="8" bestFit="1" customWidth="1"/>
    <col min="11290" max="11290" width="4.7109375" style="8" customWidth="1"/>
    <col min="11291" max="11523" width="11.42578125" style="8"/>
    <col min="11524" max="11524" width="3.7109375" style="8" customWidth="1"/>
    <col min="11525" max="11525" width="11.28515625" style="8" customWidth="1"/>
    <col min="11526" max="11537" width="4.140625" style="8" customWidth="1"/>
    <col min="11538" max="11538" width="10.85546875" style="8" customWidth="1"/>
    <col min="11539" max="11539" width="4.7109375" style="8" customWidth="1"/>
    <col min="11540" max="11540" width="11.42578125" style="8"/>
    <col min="11541" max="11541" width="15" style="8" customWidth="1"/>
    <col min="11542" max="11542" width="4.7109375" style="8" customWidth="1"/>
    <col min="11543" max="11543" width="8.5703125" style="8" customWidth="1"/>
    <col min="11544" max="11544" width="11.42578125" style="8" customWidth="1"/>
    <col min="11545" max="11545" width="11.5703125" style="8" bestFit="1" customWidth="1"/>
    <col min="11546" max="11546" width="4.7109375" style="8" customWidth="1"/>
    <col min="11547" max="11779" width="11.42578125" style="8"/>
    <col min="11780" max="11780" width="3.7109375" style="8" customWidth="1"/>
    <col min="11781" max="11781" width="11.28515625" style="8" customWidth="1"/>
    <col min="11782" max="11793" width="4.140625" style="8" customWidth="1"/>
    <col min="11794" max="11794" width="10.85546875" style="8" customWidth="1"/>
    <col min="11795" max="11795" width="4.7109375" style="8" customWidth="1"/>
    <col min="11796" max="11796" width="11.42578125" style="8"/>
    <col min="11797" max="11797" width="15" style="8" customWidth="1"/>
    <col min="11798" max="11798" width="4.7109375" style="8" customWidth="1"/>
    <col min="11799" max="11799" width="8.5703125" style="8" customWidth="1"/>
    <col min="11800" max="11800" width="11.42578125" style="8" customWidth="1"/>
    <col min="11801" max="11801" width="11.5703125" style="8" bestFit="1" customWidth="1"/>
    <col min="11802" max="11802" width="4.7109375" style="8" customWidth="1"/>
    <col min="11803" max="12035" width="11.42578125" style="8"/>
    <col min="12036" max="12036" width="3.7109375" style="8" customWidth="1"/>
    <col min="12037" max="12037" width="11.28515625" style="8" customWidth="1"/>
    <col min="12038" max="12049" width="4.140625" style="8" customWidth="1"/>
    <col min="12050" max="12050" width="10.85546875" style="8" customWidth="1"/>
    <col min="12051" max="12051" width="4.7109375" style="8" customWidth="1"/>
    <col min="12052" max="12052" width="11.42578125" style="8"/>
    <col min="12053" max="12053" width="15" style="8" customWidth="1"/>
    <col min="12054" max="12054" width="4.7109375" style="8" customWidth="1"/>
    <col min="12055" max="12055" width="8.5703125" style="8" customWidth="1"/>
    <col min="12056" max="12056" width="11.42578125" style="8" customWidth="1"/>
    <col min="12057" max="12057" width="11.5703125" style="8" bestFit="1" customWidth="1"/>
    <col min="12058" max="12058" width="4.7109375" style="8" customWidth="1"/>
    <col min="12059" max="12291" width="11.42578125" style="8"/>
    <col min="12292" max="12292" width="3.7109375" style="8" customWidth="1"/>
    <col min="12293" max="12293" width="11.28515625" style="8" customWidth="1"/>
    <col min="12294" max="12305" width="4.140625" style="8" customWidth="1"/>
    <col min="12306" max="12306" width="10.85546875" style="8" customWidth="1"/>
    <col min="12307" max="12307" width="4.7109375" style="8" customWidth="1"/>
    <col min="12308" max="12308" width="11.42578125" style="8"/>
    <col min="12309" max="12309" width="15" style="8" customWidth="1"/>
    <col min="12310" max="12310" width="4.7109375" style="8" customWidth="1"/>
    <col min="12311" max="12311" width="8.5703125" style="8" customWidth="1"/>
    <col min="12312" max="12312" width="11.42578125" style="8" customWidth="1"/>
    <col min="12313" max="12313" width="11.5703125" style="8" bestFit="1" customWidth="1"/>
    <col min="12314" max="12314" width="4.7109375" style="8" customWidth="1"/>
    <col min="12315" max="12547" width="11.42578125" style="8"/>
    <col min="12548" max="12548" width="3.7109375" style="8" customWidth="1"/>
    <col min="12549" max="12549" width="11.28515625" style="8" customWidth="1"/>
    <col min="12550" max="12561" width="4.140625" style="8" customWidth="1"/>
    <col min="12562" max="12562" width="10.85546875" style="8" customWidth="1"/>
    <col min="12563" max="12563" width="4.7109375" style="8" customWidth="1"/>
    <col min="12564" max="12564" width="11.42578125" style="8"/>
    <col min="12565" max="12565" width="15" style="8" customWidth="1"/>
    <col min="12566" max="12566" width="4.7109375" style="8" customWidth="1"/>
    <col min="12567" max="12567" width="8.5703125" style="8" customWidth="1"/>
    <col min="12568" max="12568" width="11.42578125" style="8" customWidth="1"/>
    <col min="12569" max="12569" width="11.5703125" style="8" bestFit="1" customWidth="1"/>
    <col min="12570" max="12570" width="4.7109375" style="8" customWidth="1"/>
    <col min="12571" max="12803" width="11.42578125" style="8"/>
    <col min="12804" max="12804" width="3.7109375" style="8" customWidth="1"/>
    <col min="12805" max="12805" width="11.28515625" style="8" customWidth="1"/>
    <col min="12806" max="12817" width="4.140625" style="8" customWidth="1"/>
    <col min="12818" max="12818" width="10.85546875" style="8" customWidth="1"/>
    <col min="12819" max="12819" width="4.7109375" style="8" customWidth="1"/>
    <col min="12820" max="12820" width="11.42578125" style="8"/>
    <col min="12821" max="12821" width="15" style="8" customWidth="1"/>
    <col min="12822" max="12822" width="4.7109375" style="8" customWidth="1"/>
    <col min="12823" max="12823" width="8.5703125" style="8" customWidth="1"/>
    <col min="12824" max="12824" width="11.42578125" style="8" customWidth="1"/>
    <col min="12825" max="12825" width="11.5703125" style="8" bestFit="1" customWidth="1"/>
    <col min="12826" max="12826" width="4.7109375" style="8" customWidth="1"/>
    <col min="12827" max="13059" width="11.42578125" style="8"/>
    <col min="13060" max="13060" width="3.7109375" style="8" customWidth="1"/>
    <col min="13061" max="13061" width="11.28515625" style="8" customWidth="1"/>
    <col min="13062" max="13073" width="4.140625" style="8" customWidth="1"/>
    <col min="13074" max="13074" width="10.85546875" style="8" customWidth="1"/>
    <col min="13075" max="13075" width="4.7109375" style="8" customWidth="1"/>
    <col min="13076" max="13076" width="11.42578125" style="8"/>
    <col min="13077" max="13077" width="15" style="8" customWidth="1"/>
    <col min="13078" max="13078" width="4.7109375" style="8" customWidth="1"/>
    <col min="13079" max="13079" width="8.5703125" style="8" customWidth="1"/>
    <col min="13080" max="13080" width="11.42578125" style="8" customWidth="1"/>
    <col min="13081" max="13081" width="11.5703125" style="8" bestFit="1" customWidth="1"/>
    <col min="13082" max="13082" width="4.7109375" style="8" customWidth="1"/>
    <col min="13083" max="13315" width="11.42578125" style="8"/>
    <col min="13316" max="13316" width="3.7109375" style="8" customWidth="1"/>
    <col min="13317" max="13317" width="11.28515625" style="8" customWidth="1"/>
    <col min="13318" max="13329" width="4.140625" style="8" customWidth="1"/>
    <col min="13330" max="13330" width="10.85546875" style="8" customWidth="1"/>
    <col min="13331" max="13331" width="4.7109375" style="8" customWidth="1"/>
    <col min="13332" max="13332" width="11.42578125" style="8"/>
    <col min="13333" max="13333" width="15" style="8" customWidth="1"/>
    <col min="13334" max="13334" width="4.7109375" style="8" customWidth="1"/>
    <col min="13335" max="13335" width="8.5703125" style="8" customWidth="1"/>
    <col min="13336" max="13336" width="11.42578125" style="8" customWidth="1"/>
    <col min="13337" max="13337" width="11.5703125" style="8" bestFit="1" customWidth="1"/>
    <col min="13338" max="13338" width="4.7109375" style="8" customWidth="1"/>
    <col min="13339" max="13571" width="11.42578125" style="8"/>
    <col min="13572" max="13572" width="3.7109375" style="8" customWidth="1"/>
    <col min="13573" max="13573" width="11.28515625" style="8" customWidth="1"/>
    <col min="13574" max="13585" width="4.140625" style="8" customWidth="1"/>
    <col min="13586" max="13586" width="10.85546875" style="8" customWidth="1"/>
    <col min="13587" max="13587" width="4.7109375" style="8" customWidth="1"/>
    <col min="13588" max="13588" width="11.42578125" style="8"/>
    <col min="13589" max="13589" width="15" style="8" customWidth="1"/>
    <col min="13590" max="13590" width="4.7109375" style="8" customWidth="1"/>
    <col min="13591" max="13591" width="8.5703125" style="8" customWidth="1"/>
    <col min="13592" max="13592" width="11.42578125" style="8" customWidth="1"/>
    <col min="13593" max="13593" width="11.5703125" style="8" bestFit="1" customWidth="1"/>
    <col min="13594" max="13594" width="4.7109375" style="8" customWidth="1"/>
    <col min="13595" max="13827" width="11.42578125" style="8"/>
    <col min="13828" max="13828" width="3.7109375" style="8" customWidth="1"/>
    <col min="13829" max="13829" width="11.28515625" style="8" customWidth="1"/>
    <col min="13830" max="13841" width="4.140625" style="8" customWidth="1"/>
    <col min="13842" max="13842" width="10.85546875" style="8" customWidth="1"/>
    <col min="13843" max="13843" width="4.7109375" style="8" customWidth="1"/>
    <col min="13844" max="13844" width="11.42578125" style="8"/>
    <col min="13845" max="13845" width="15" style="8" customWidth="1"/>
    <col min="13846" max="13846" width="4.7109375" style="8" customWidth="1"/>
    <col min="13847" max="13847" width="8.5703125" style="8" customWidth="1"/>
    <col min="13848" max="13848" width="11.42578125" style="8" customWidth="1"/>
    <col min="13849" max="13849" width="11.5703125" style="8" bestFit="1" customWidth="1"/>
    <col min="13850" max="13850" width="4.7109375" style="8" customWidth="1"/>
    <col min="13851" max="14083" width="11.42578125" style="8"/>
    <col min="14084" max="14084" width="3.7109375" style="8" customWidth="1"/>
    <col min="14085" max="14085" width="11.28515625" style="8" customWidth="1"/>
    <col min="14086" max="14097" width="4.140625" style="8" customWidth="1"/>
    <col min="14098" max="14098" width="10.85546875" style="8" customWidth="1"/>
    <col min="14099" max="14099" width="4.7109375" style="8" customWidth="1"/>
    <col min="14100" max="14100" width="11.42578125" style="8"/>
    <col min="14101" max="14101" width="15" style="8" customWidth="1"/>
    <col min="14102" max="14102" width="4.7109375" style="8" customWidth="1"/>
    <col min="14103" max="14103" width="8.5703125" style="8" customWidth="1"/>
    <col min="14104" max="14104" width="11.42578125" style="8" customWidth="1"/>
    <col min="14105" max="14105" width="11.5703125" style="8" bestFit="1" customWidth="1"/>
    <col min="14106" max="14106" width="4.7109375" style="8" customWidth="1"/>
    <col min="14107" max="14339" width="11.42578125" style="8"/>
    <col min="14340" max="14340" width="3.7109375" style="8" customWidth="1"/>
    <col min="14341" max="14341" width="11.28515625" style="8" customWidth="1"/>
    <col min="14342" max="14353" width="4.140625" style="8" customWidth="1"/>
    <col min="14354" max="14354" width="10.85546875" style="8" customWidth="1"/>
    <col min="14355" max="14355" width="4.7109375" style="8" customWidth="1"/>
    <col min="14356" max="14356" width="11.42578125" style="8"/>
    <col min="14357" max="14357" width="15" style="8" customWidth="1"/>
    <col min="14358" max="14358" width="4.7109375" style="8" customWidth="1"/>
    <col min="14359" max="14359" width="8.5703125" style="8" customWidth="1"/>
    <col min="14360" max="14360" width="11.42578125" style="8" customWidth="1"/>
    <col min="14361" max="14361" width="11.5703125" style="8" bestFit="1" customWidth="1"/>
    <col min="14362" max="14362" width="4.7109375" style="8" customWidth="1"/>
    <col min="14363" max="14595" width="11.42578125" style="8"/>
    <col min="14596" max="14596" width="3.7109375" style="8" customWidth="1"/>
    <col min="14597" max="14597" width="11.28515625" style="8" customWidth="1"/>
    <col min="14598" max="14609" width="4.140625" style="8" customWidth="1"/>
    <col min="14610" max="14610" width="10.85546875" style="8" customWidth="1"/>
    <col min="14611" max="14611" width="4.7109375" style="8" customWidth="1"/>
    <col min="14612" max="14612" width="11.42578125" style="8"/>
    <col min="14613" max="14613" width="15" style="8" customWidth="1"/>
    <col min="14614" max="14614" width="4.7109375" style="8" customWidth="1"/>
    <col min="14615" max="14615" width="8.5703125" style="8" customWidth="1"/>
    <col min="14616" max="14616" width="11.42578125" style="8" customWidth="1"/>
    <col min="14617" max="14617" width="11.5703125" style="8" bestFit="1" customWidth="1"/>
    <col min="14618" max="14618" width="4.7109375" style="8" customWidth="1"/>
    <col min="14619" max="14851" width="11.42578125" style="8"/>
    <col min="14852" max="14852" width="3.7109375" style="8" customWidth="1"/>
    <col min="14853" max="14853" width="11.28515625" style="8" customWidth="1"/>
    <col min="14854" max="14865" width="4.140625" style="8" customWidth="1"/>
    <col min="14866" max="14866" width="10.85546875" style="8" customWidth="1"/>
    <col min="14867" max="14867" width="4.7109375" style="8" customWidth="1"/>
    <col min="14868" max="14868" width="11.42578125" style="8"/>
    <col min="14869" max="14869" width="15" style="8" customWidth="1"/>
    <col min="14870" max="14870" width="4.7109375" style="8" customWidth="1"/>
    <col min="14871" max="14871" width="8.5703125" style="8" customWidth="1"/>
    <col min="14872" max="14872" width="11.42578125" style="8" customWidth="1"/>
    <col min="14873" max="14873" width="11.5703125" style="8" bestFit="1" customWidth="1"/>
    <col min="14874" max="14874" width="4.7109375" style="8" customWidth="1"/>
    <col min="14875" max="15107" width="11.42578125" style="8"/>
    <col min="15108" max="15108" width="3.7109375" style="8" customWidth="1"/>
    <col min="15109" max="15109" width="11.28515625" style="8" customWidth="1"/>
    <col min="15110" max="15121" width="4.140625" style="8" customWidth="1"/>
    <col min="15122" max="15122" width="10.85546875" style="8" customWidth="1"/>
    <col min="15123" max="15123" width="4.7109375" style="8" customWidth="1"/>
    <col min="15124" max="15124" width="11.42578125" style="8"/>
    <col min="15125" max="15125" width="15" style="8" customWidth="1"/>
    <col min="15126" max="15126" width="4.7109375" style="8" customWidth="1"/>
    <col min="15127" max="15127" width="8.5703125" style="8" customWidth="1"/>
    <col min="15128" max="15128" width="11.42578125" style="8" customWidth="1"/>
    <col min="15129" max="15129" width="11.5703125" style="8" bestFit="1" customWidth="1"/>
    <col min="15130" max="15130" width="4.7109375" style="8" customWidth="1"/>
    <col min="15131" max="15363" width="11.42578125" style="8"/>
    <col min="15364" max="15364" width="3.7109375" style="8" customWidth="1"/>
    <col min="15365" max="15365" width="11.28515625" style="8" customWidth="1"/>
    <col min="15366" max="15377" width="4.140625" style="8" customWidth="1"/>
    <col min="15378" max="15378" width="10.85546875" style="8" customWidth="1"/>
    <col min="15379" max="15379" width="4.7109375" style="8" customWidth="1"/>
    <col min="15380" max="15380" width="11.42578125" style="8"/>
    <col min="15381" max="15381" width="15" style="8" customWidth="1"/>
    <col min="15382" max="15382" width="4.7109375" style="8" customWidth="1"/>
    <col min="15383" max="15383" width="8.5703125" style="8" customWidth="1"/>
    <col min="15384" max="15384" width="11.42578125" style="8" customWidth="1"/>
    <col min="15385" max="15385" width="11.5703125" style="8" bestFit="1" customWidth="1"/>
    <col min="15386" max="15386" width="4.7109375" style="8" customWidth="1"/>
    <col min="15387" max="15619" width="11.42578125" style="8"/>
    <col min="15620" max="15620" width="3.7109375" style="8" customWidth="1"/>
    <col min="15621" max="15621" width="11.28515625" style="8" customWidth="1"/>
    <col min="15622" max="15633" width="4.140625" style="8" customWidth="1"/>
    <col min="15634" max="15634" width="10.85546875" style="8" customWidth="1"/>
    <col min="15635" max="15635" width="4.7109375" style="8" customWidth="1"/>
    <col min="15636" max="15636" width="11.42578125" style="8"/>
    <col min="15637" max="15637" width="15" style="8" customWidth="1"/>
    <col min="15638" max="15638" width="4.7109375" style="8" customWidth="1"/>
    <col min="15639" max="15639" width="8.5703125" style="8" customWidth="1"/>
    <col min="15640" max="15640" width="11.42578125" style="8" customWidth="1"/>
    <col min="15641" max="15641" width="11.5703125" style="8" bestFit="1" customWidth="1"/>
    <col min="15642" max="15642" width="4.7109375" style="8" customWidth="1"/>
    <col min="15643" max="15875" width="11.42578125" style="8"/>
    <col min="15876" max="15876" width="3.7109375" style="8" customWidth="1"/>
    <col min="15877" max="15877" width="11.28515625" style="8" customWidth="1"/>
    <col min="15878" max="15889" width="4.140625" style="8" customWidth="1"/>
    <col min="15890" max="15890" width="10.85546875" style="8" customWidth="1"/>
    <col min="15891" max="15891" width="4.7109375" style="8" customWidth="1"/>
    <col min="15892" max="15892" width="11.42578125" style="8"/>
    <col min="15893" max="15893" width="15" style="8" customWidth="1"/>
    <col min="15894" max="15894" width="4.7109375" style="8" customWidth="1"/>
    <col min="15895" max="15895" width="8.5703125" style="8" customWidth="1"/>
    <col min="15896" max="15896" width="11.42578125" style="8" customWidth="1"/>
    <col min="15897" max="15897" width="11.5703125" style="8" bestFit="1" customWidth="1"/>
    <col min="15898" max="15898" width="4.7109375" style="8" customWidth="1"/>
    <col min="15899" max="16131" width="11.42578125" style="8"/>
    <col min="16132" max="16132" width="3.7109375" style="8" customWidth="1"/>
    <col min="16133" max="16133" width="11.28515625" style="8" customWidth="1"/>
    <col min="16134" max="16145" width="4.140625" style="8" customWidth="1"/>
    <col min="16146" max="16146" width="10.85546875" style="8" customWidth="1"/>
    <col min="16147" max="16147" width="4.7109375" style="8" customWidth="1"/>
    <col min="16148" max="16148" width="11.42578125" style="8"/>
    <col min="16149" max="16149" width="15" style="8" customWidth="1"/>
    <col min="16150" max="16150" width="4.7109375" style="8" customWidth="1"/>
    <col min="16151" max="16151" width="8.5703125" style="8" customWidth="1"/>
    <col min="16152" max="16152" width="11.42578125" style="8" customWidth="1"/>
    <col min="16153" max="16153" width="11.5703125" style="8" bestFit="1" customWidth="1"/>
    <col min="16154" max="16154" width="4.7109375" style="8" customWidth="1"/>
    <col min="16155" max="16384" width="11.42578125" style="8"/>
  </cols>
  <sheetData>
    <row r="1" spans="2:31" x14ac:dyDescent="0.25">
      <c r="B1" s="250"/>
      <c r="C1" s="250"/>
      <c r="D1" s="250"/>
      <c r="E1" s="250"/>
      <c r="F1" s="250"/>
      <c r="G1" s="250"/>
      <c r="H1" s="251"/>
      <c r="I1" s="251"/>
      <c r="J1" s="251"/>
      <c r="K1" s="251"/>
      <c r="L1" s="250"/>
      <c r="M1" s="250"/>
      <c r="N1" s="250"/>
      <c r="O1" s="250"/>
      <c r="P1" s="250"/>
      <c r="Q1" s="250"/>
      <c r="R1" s="250"/>
      <c r="S1" s="250"/>
      <c r="T1" s="250"/>
      <c r="U1" s="250"/>
      <c r="V1" s="250"/>
      <c r="W1" s="250"/>
      <c r="X1" s="250"/>
      <c r="Y1" s="250"/>
      <c r="Z1" s="250"/>
      <c r="AA1" s="250"/>
      <c r="AB1" s="250"/>
      <c r="AC1" s="250"/>
    </row>
    <row r="2" spans="2:31" x14ac:dyDescent="0.25">
      <c r="B2" s="252" t="str">
        <f>CONCATENATE("vorläufige Endabrechnung ",'Kita-Korrekturabrechnung'!A4,"/",'Kita-Korrekturabrechnung'!C4," gemäß Monatsdaten")</f>
        <v>vorläufige Endabrechnung 2021/2022 gemäß Monatsdaten</v>
      </c>
      <c r="C2" s="253"/>
      <c r="D2" s="253"/>
      <c r="E2" s="253"/>
      <c r="F2" s="253"/>
      <c r="G2" s="253"/>
      <c r="H2" s="254"/>
      <c r="I2" s="254"/>
      <c r="J2" s="254"/>
      <c r="K2" s="254"/>
      <c r="L2" s="253"/>
      <c r="M2" s="253"/>
      <c r="N2" s="253"/>
      <c r="O2" s="253"/>
      <c r="P2" s="253"/>
      <c r="Q2" s="253"/>
      <c r="R2" s="253"/>
      <c r="S2" s="253"/>
      <c r="T2" s="253"/>
      <c r="U2" s="253"/>
      <c r="V2" s="253"/>
      <c r="W2" s="253"/>
      <c r="X2" s="253"/>
      <c r="Y2" s="253"/>
      <c r="Z2" s="253"/>
      <c r="AA2" s="253"/>
      <c r="AB2" s="253"/>
      <c r="AC2" s="253"/>
      <c r="AD2" s="71"/>
      <c r="AE2" s="37"/>
    </row>
    <row r="3" spans="2:31" ht="15.75" thickBot="1" x14ac:dyDescent="0.3">
      <c r="B3" s="253"/>
      <c r="C3" s="253"/>
      <c r="D3" s="253"/>
      <c r="E3" s="253"/>
      <c r="F3" s="253"/>
      <c r="G3" s="253"/>
      <c r="H3" s="254"/>
      <c r="I3" s="254"/>
      <c r="J3" s="254"/>
      <c r="K3" s="254"/>
      <c r="L3" s="253"/>
      <c r="M3" s="253"/>
      <c r="N3" s="253"/>
      <c r="O3" s="253"/>
      <c r="P3" s="253"/>
      <c r="Q3" s="253"/>
      <c r="R3" s="253"/>
      <c r="S3" s="253"/>
      <c r="T3" s="253"/>
      <c r="U3" s="253"/>
      <c r="V3" s="253"/>
      <c r="W3" s="253"/>
      <c r="X3" s="253"/>
      <c r="Y3" s="253"/>
      <c r="Z3" s="253"/>
      <c r="AA3" s="253"/>
      <c r="AB3" s="253"/>
      <c r="AC3" s="253"/>
      <c r="AD3" s="71"/>
      <c r="AE3" s="37"/>
    </row>
    <row r="4" spans="2:31" x14ac:dyDescent="0.25">
      <c r="B4" s="255" t="s">
        <v>28</v>
      </c>
      <c r="C4" s="564">
        <f>'Kita-Korrekturabrechnung'!I2</f>
        <v>20000200</v>
      </c>
      <c r="D4" s="565"/>
      <c r="E4" s="253"/>
      <c r="F4" s="253"/>
      <c r="G4" s="253"/>
      <c r="H4" s="254"/>
      <c r="I4" s="254"/>
      <c r="J4" s="254"/>
      <c r="K4" s="254"/>
      <c r="L4" s="253"/>
      <c r="M4" s="299"/>
      <c r="N4" s="431"/>
      <c r="O4" s="431"/>
      <c r="P4" s="431"/>
      <c r="Q4" s="431"/>
      <c r="R4" s="431"/>
      <c r="S4" s="431"/>
      <c r="T4" s="431"/>
      <c r="U4" s="431"/>
      <c r="V4" s="431"/>
      <c r="W4" s="431"/>
      <c r="X4" s="431"/>
      <c r="Y4" s="431"/>
      <c r="Z4" s="431"/>
      <c r="AA4" s="431"/>
      <c r="AB4" s="299"/>
      <c r="AC4" s="432"/>
      <c r="AD4" s="71"/>
      <c r="AE4" s="71"/>
    </row>
    <row r="5" spans="2:31" x14ac:dyDescent="0.25">
      <c r="B5" s="256" t="s">
        <v>39</v>
      </c>
      <c r="C5" s="566" t="str">
        <f>'Kita-Korrekturabrechnung'!E2</f>
        <v>Name der Einrichtung</v>
      </c>
      <c r="D5" s="566"/>
      <c r="E5" s="253"/>
      <c r="F5" s="253"/>
      <c r="G5" s="253"/>
      <c r="H5" s="250"/>
      <c r="I5" s="250"/>
      <c r="J5" s="250"/>
      <c r="K5" s="250"/>
      <c r="L5" s="253"/>
      <c r="M5" s="573" t="s">
        <v>164</v>
      </c>
      <c r="N5" s="573"/>
      <c r="O5" s="573"/>
      <c r="P5" s="573"/>
      <c r="Q5" s="573"/>
      <c r="R5" s="573"/>
      <c r="S5" s="573"/>
      <c r="T5" s="573"/>
      <c r="U5" s="573"/>
      <c r="V5" s="573"/>
      <c r="W5" s="573"/>
      <c r="X5" s="573"/>
      <c r="Y5" s="573"/>
      <c r="Z5" s="573"/>
      <c r="AA5" s="573"/>
      <c r="AB5" s="573"/>
      <c r="AC5" s="573"/>
      <c r="AD5" s="40"/>
      <c r="AE5" s="40"/>
    </row>
    <row r="6" spans="2:31" ht="15" customHeight="1" x14ac:dyDescent="0.25">
      <c r="B6" s="256" t="s">
        <v>40</v>
      </c>
      <c r="C6" s="567" t="str">
        <f>'Kita-Korrekturabrechnung'!E4</f>
        <v>Anschrift der Einrichtung</v>
      </c>
      <c r="D6" s="566"/>
      <c r="E6" s="257"/>
      <c r="F6" s="253"/>
      <c r="G6" s="253"/>
      <c r="H6" s="258"/>
      <c r="I6" s="258"/>
      <c r="J6" s="258"/>
      <c r="K6" s="258"/>
      <c r="L6" s="254"/>
      <c r="M6" s="573"/>
      <c r="N6" s="573"/>
      <c r="O6" s="573"/>
      <c r="P6" s="573"/>
      <c r="Q6" s="573"/>
      <c r="R6" s="573"/>
      <c r="S6" s="573"/>
      <c r="T6" s="573"/>
      <c r="U6" s="573"/>
      <c r="V6" s="573"/>
      <c r="W6" s="573"/>
      <c r="X6" s="573"/>
      <c r="Y6" s="573"/>
      <c r="Z6" s="573"/>
      <c r="AA6" s="573"/>
      <c r="AB6" s="573"/>
      <c r="AC6" s="573"/>
      <c r="AD6" s="10"/>
      <c r="AE6" s="40"/>
    </row>
    <row r="7" spans="2:31" ht="15.75" thickBot="1" x14ac:dyDescent="0.3">
      <c r="B7" s="259" t="s">
        <v>41</v>
      </c>
      <c r="C7" s="568">
        <f>'Kita-Korrekturabrechnung'!I4</f>
        <v>4150010001</v>
      </c>
      <c r="D7" s="569"/>
      <c r="E7" s="260"/>
      <c r="F7" s="253"/>
      <c r="G7" s="253"/>
      <c r="H7" s="254"/>
      <c r="I7" s="254"/>
      <c r="J7" s="254"/>
      <c r="K7" s="254"/>
      <c r="L7" s="254"/>
      <c r="M7" s="299"/>
      <c r="N7" s="299"/>
      <c r="O7" s="299"/>
      <c r="P7" s="299"/>
      <c r="Q7" s="299"/>
      <c r="R7" s="299"/>
      <c r="S7" s="299"/>
      <c r="T7" s="299"/>
      <c r="U7" s="299"/>
      <c r="V7" s="299"/>
      <c r="W7" s="299"/>
      <c r="X7" s="299"/>
      <c r="Y7" s="299"/>
      <c r="Z7" s="299"/>
      <c r="AA7" s="299"/>
      <c r="AB7" s="299"/>
      <c r="AC7" s="299"/>
      <c r="AD7" s="36"/>
      <c r="AE7" s="40"/>
    </row>
    <row r="8" spans="2:31" ht="33" customHeight="1" x14ac:dyDescent="0.25">
      <c r="B8" s="253"/>
      <c r="C8" s="253"/>
      <c r="D8" s="253"/>
      <c r="E8" s="253"/>
      <c r="F8" s="253"/>
      <c r="G8" s="253"/>
      <c r="H8" s="570" t="s">
        <v>100</v>
      </c>
      <c r="I8" s="571"/>
      <c r="J8" s="571"/>
      <c r="K8" s="572"/>
      <c r="L8" s="254"/>
      <c r="M8" s="433"/>
      <c r="N8" s="434"/>
      <c r="O8" s="434"/>
      <c r="P8" s="434"/>
      <c r="Q8" s="434"/>
      <c r="R8" s="434"/>
      <c r="S8" s="434"/>
      <c r="T8" s="434"/>
      <c r="U8" s="434"/>
      <c r="V8" s="434"/>
      <c r="W8" s="434"/>
      <c r="X8" s="434"/>
      <c r="Y8" s="434"/>
      <c r="Z8" s="434"/>
      <c r="AA8" s="434"/>
      <c r="AB8" s="434"/>
      <c r="AC8" s="435"/>
      <c r="AD8" s="103"/>
      <c r="AE8" s="40"/>
    </row>
    <row r="9" spans="2:31" ht="75" customHeight="1" x14ac:dyDescent="0.25">
      <c r="B9" s="261" t="s">
        <v>43</v>
      </c>
      <c r="C9" s="262" t="s">
        <v>44</v>
      </c>
      <c r="D9" s="263" t="s">
        <v>160</v>
      </c>
      <c r="E9" s="263" t="s">
        <v>161</v>
      </c>
      <c r="F9" s="264" t="s">
        <v>47</v>
      </c>
      <c r="G9" s="265"/>
      <c r="H9" s="266" t="s">
        <v>158</v>
      </c>
      <c r="I9" s="266" t="s">
        <v>159</v>
      </c>
      <c r="J9" s="267" t="s">
        <v>102</v>
      </c>
      <c r="K9" s="268" t="s">
        <v>68</v>
      </c>
      <c r="L9" s="254"/>
      <c r="M9" s="436"/>
      <c r="N9" s="437"/>
      <c r="O9" s="437"/>
      <c r="P9" s="437"/>
      <c r="Q9" s="437"/>
      <c r="R9" s="437"/>
      <c r="S9" s="437"/>
      <c r="T9" s="437"/>
      <c r="U9" s="437"/>
      <c r="V9" s="437"/>
      <c r="W9" s="437"/>
      <c r="X9" s="437"/>
      <c r="Y9" s="437"/>
      <c r="Z9" s="437"/>
      <c r="AA9" s="437"/>
      <c r="AB9" s="437"/>
      <c r="AC9" s="438"/>
      <c r="AD9" s="36"/>
      <c r="AE9" s="40"/>
    </row>
    <row r="10" spans="2:31" ht="15" customHeight="1" x14ac:dyDescent="0.25">
      <c r="B10" s="269" t="s">
        <v>62</v>
      </c>
      <c r="C10" s="270">
        <f ca="1">INDIRECT(ADDRESS(6,3,,,'Kita-Korrekturabrechnung'!$C$4))</f>
        <v>6408.22</v>
      </c>
      <c r="D10" s="270">
        <f ca="1">INDIRECT(ADDRESS(6,4,,,'Kita-Korrekturabrechnung'!$C$4))</f>
        <v>23576.78</v>
      </c>
      <c r="E10" s="270">
        <f ca="1">INDIRECT(ADDRESS(6,5,,,'Kita-Korrekturabrechnung'!$C$4))</f>
        <v>22037.7</v>
      </c>
      <c r="F10" s="271">
        <f ca="1">INDIRECT(ADDRESS(6,6,,,'Kita-Korrekturabrechnung'!$C$4))</f>
        <v>0</v>
      </c>
      <c r="G10" s="270"/>
      <c r="H10" s="57">
        <v>0</v>
      </c>
      <c r="I10" s="57">
        <v>0</v>
      </c>
      <c r="J10" s="58">
        <v>0</v>
      </c>
      <c r="K10" s="272">
        <f ca="1">(J10-I10-H10)*C10+(H10*D10)+(I10*E10)</f>
        <v>0</v>
      </c>
      <c r="L10" s="254"/>
      <c r="M10" s="436"/>
      <c r="N10" s="437"/>
      <c r="O10" s="437"/>
      <c r="P10" s="437"/>
      <c r="Q10" s="437"/>
      <c r="R10" s="437"/>
      <c r="S10" s="437"/>
      <c r="T10" s="437"/>
      <c r="U10" s="437"/>
      <c r="V10" s="437"/>
      <c r="W10" s="437"/>
      <c r="X10" s="437"/>
      <c r="Y10" s="437"/>
      <c r="Z10" s="437"/>
      <c r="AA10" s="437"/>
      <c r="AB10" s="437"/>
      <c r="AC10" s="438"/>
      <c r="AD10" s="36"/>
      <c r="AE10" s="40"/>
    </row>
    <row r="11" spans="2:31" ht="15" customHeight="1" x14ac:dyDescent="0.25">
      <c r="B11" s="269" t="s">
        <v>64</v>
      </c>
      <c r="C11" s="270">
        <f ca="1">INDIRECT(ADDRESS(7,3,,,'Kita-Korrekturabrechnung'!$C$4))</f>
        <v>8614.76</v>
      </c>
      <c r="D11" s="270">
        <f ca="1">INDIRECT(ADDRESS(7,4,,,'Kita-Korrekturabrechnung'!$C$4))</f>
        <v>23576.78</v>
      </c>
      <c r="E11" s="270">
        <f ca="1">INDIRECT(ADDRESS(7,5,,,'Kita-Korrekturabrechnung'!$C$4))</f>
        <v>22037.7</v>
      </c>
      <c r="F11" s="273">
        <f ca="1">INDIRECT(ADDRESS(7,6,,,'Kita-Korrekturabrechnung'!$C$4))</f>
        <v>0</v>
      </c>
      <c r="G11" s="270"/>
      <c r="H11" s="59">
        <v>0</v>
      </c>
      <c r="I11" s="59">
        <v>0</v>
      </c>
      <c r="J11" s="60">
        <v>0</v>
      </c>
      <c r="K11" s="272">
        <f t="shared" ref="K11:K12" ca="1" si="0">(J11-I11-H11)*C11+(H11*D11)+(I11*E11)</f>
        <v>0</v>
      </c>
      <c r="L11" s="254"/>
      <c r="M11" s="436"/>
      <c r="N11" s="437"/>
      <c r="O11" s="437"/>
      <c r="P11" s="437"/>
      <c r="Q11" s="437"/>
      <c r="R11" s="437"/>
      <c r="S11" s="437"/>
      <c r="T11" s="437"/>
      <c r="U11" s="437"/>
      <c r="V11" s="437"/>
      <c r="W11" s="437"/>
      <c r="X11" s="437"/>
      <c r="Y11" s="437"/>
      <c r="Z11" s="437"/>
      <c r="AA11" s="437"/>
      <c r="AB11" s="437"/>
      <c r="AC11" s="438"/>
      <c r="AD11" s="36"/>
      <c r="AE11" s="8"/>
    </row>
    <row r="12" spans="2:31" ht="15" customHeight="1" x14ac:dyDescent="0.25">
      <c r="B12" s="269" t="s">
        <v>66</v>
      </c>
      <c r="C12" s="270">
        <f ca="1">INDIRECT(ADDRESS(8,3,,,'Kita-Korrekturabrechnung'!$C$4))</f>
        <v>11058.85</v>
      </c>
      <c r="D12" s="270">
        <f ca="1">INDIRECT(ADDRESS(8,4,,,'Kita-Korrekturabrechnung'!$C$4))</f>
        <v>23576.78</v>
      </c>
      <c r="E12" s="270">
        <f ca="1">INDIRECT(ADDRESS(8,5,,,'Kita-Korrekturabrechnung'!$C$4))</f>
        <v>22037.7</v>
      </c>
      <c r="F12" s="274">
        <f ca="1">INDIRECT(ADDRESS(8,6,,,'Kita-Korrekturabrechnung'!$C$4))</f>
        <v>0</v>
      </c>
      <c r="G12" s="270"/>
      <c r="H12" s="61">
        <v>0</v>
      </c>
      <c r="I12" s="61">
        <v>0</v>
      </c>
      <c r="J12" s="62">
        <v>0</v>
      </c>
      <c r="K12" s="272">
        <f t="shared" ca="1" si="0"/>
        <v>0</v>
      </c>
      <c r="L12" s="254"/>
      <c r="M12" s="436"/>
      <c r="N12" s="437"/>
      <c r="O12" s="437"/>
      <c r="P12" s="437"/>
      <c r="Q12" s="437"/>
      <c r="R12" s="437"/>
      <c r="S12" s="437"/>
      <c r="T12" s="437"/>
      <c r="U12" s="437"/>
      <c r="V12" s="437"/>
      <c r="W12" s="437"/>
      <c r="X12" s="437"/>
      <c r="Y12" s="437"/>
      <c r="Z12" s="437"/>
      <c r="AA12" s="437"/>
      <c r="AB12" s="437"/>
      <c r="AC12" s="438"/>
      <c r="AD12" s="36"/>
      <c r="AE12" s="8"/>
    </row>
    <row r="13" spans="2:31" ht="15" customHeight="1" x14ac:dyDescent="0.25">
      <c r="B13" s="275"/>
      <c r="C13" s="275"/>
      <c r="D13" s="275"/>
      <c r="E13" s="275"/>
      <c r="F13" s="275"/>
      <c r="G13" s="270"/>
      <c r="H13" s="276">
        <f>SUM(H10:H12)</f>
        <v>0</v>
      </c>
      <c r="I13" s="276">
        <f>SUM(I10:I12)</f>
        <v>0</v>
      </c>
      <c r="J13" s="277">
        <f>SUM(J10:J12)</f>
        <v>0</v>
      </c>
      <c r="K13" s="278">
        <f ca="1">SUM(K10:K12)</f>
        <v>0</v>
      </c>
      <c r="L13" s="254"/>
      <c r="M13" s="436"/>
      <c r="N13" s="437"/>
      <c r="O13" s="437"/>
      <c r="P13" s="437"/>
      <c r="Q13" s="437"/>
      <c r="R13" s="437"/>
      <c r="S13" s="437"/>
      <c r="T13" s="437"/>
      <c r="U13" s="437"/>
      <c r="V13" s="437"/>
      <c r="W13" s="437"/>
      <c r="X13" s="437"/>
      <c r="Y13" s="437"/>
      <c r="Z13" s="437"/>
      <c r="AA13" s="437"/>
      <c r="AB13" s="437"/>
      <c r="AC13" s="438"/>
      <c r="AD13" s="36"/>
      <c r="AE13" s="8"/>
    </row>
    <row r="14" spans="2:31" s="21" customFormat="1" ht="5.0999999999999996" customHeight="1" x14ac:dyDescent="0.25">
      <c r="B14" s="279"/>
      <c r="C14" s="280"/>
      <c r="D14" s="280"/>
      <c r="E14" s="280"/>
      <c r="F14" s="280"/>
      <c r="G14" s="280"/>
      <c r="H14" s="281"/>
      <c r="I14" s="281"/>
      <c r="J14" s="281"/>
      <c r="K14" s="282"/>
      <c r="L14" s="283"/>
      <c r="M14" s="436"/>
      <c r="N14" s="437"/>
      <c r="O14" s="437"/>
      <c r="P14" s="437"/>
      <c r="Q14" s="437"/>
      <c r="R14" s="437"/>
      <c r="S14" s="437"/>
      <c r="T14" s="437"/>
      <c r="U14" s="437"/>
      <c r="V14" s="437"/>
      <c r="W14" s="437"/>
      <c r="X14" s="437"/>
      <c r="Y14" s="437"/>
      <c r="Z14" s="437"/>
      <c r="AA14" s="437"/>
      <c r="AB14" s="437"/>
      <c r="AC14" s="438"/>
      <c r="AD14" s="22"/>
    </row>
    <row r="15" spans="2:31" ht="15" customHeight="1" x14ac:dyDescent="0.25">
      <c r="B15" s="284" t="s">
        <v>69</v>
      </c>
      <c r="C15" s="285">
        <f ca="1">INDIRECT(ADDRESS(11,3,,,'Kita-Korrekturabrechnung'!$C$4))</f>
        <v>13586.62</v>
      </c>
      <c r="D15" s="285">
        <f ca="1">INDIRECT(ADDRESS(11,4,,,'Kita-Korrekturabrechnung'!$C$4))</f>
        <v>23576.78</v>
      </c>
      <c r="E15" s="285">
        <f ca="1">INDIRECT(ADDRESS(11,5,,,'Kita-Korrekturabrechnung'!$C$4))</f>
        <v>0</v>
      </c>
      <c r="F15" s="271">
        <f ca="1">INDIRECT(ADDRESS(11,6,,,'Kita-Korrekturabrechnung'!$C$4))</f>
        <v>0</v>
      </c>
      <c r="G15" s="270"/>
      <c r="H15" s="57">
        <v>0</v>
      </c>
      <c r="I15" s="286">
        <v>0</v>
      </c>
      <c r="J15" s="58">
        <v>0</v>
      </c>
      <c r="K15" s="272">
        <f t="shared" ref="K15:K17" ca="1" si="1">(J15-I15-H15)*C15+(H15*D15)+(I15*E15)</f>
        <v>0</v>
      </c>
      <c r="L15" s="254"/>
      <c r="M15" s="436"/>
      <c r="N15" s="437"/>
      <c r="O15" s="437"/>
      <c r="P15" s="437"/>
      <c r="Q15" s="437"/>
      <c r="R15" s="437"/>
      <c r="S15" s="437"/>
      <c r="T15" s="437"/>
      <c r="U15" s="437"/>
      <c r="V15" s="437"/>
      <c r="W15" s="437"/>
      <c r="X15" s="437"/>
      <c r="Y15" s="437"/>
      <c r="Z15" s="437"/>
      <c r="AA15" s="437"/>
      <c r="AB15" s="437"/>
      <c r="AC15" s="438"/>
      <c r="AD15" s="36"/>
      <c r="AE15" s="8"/>
    </row>
    <row r="16" spans="2:31" ht="15" customHeight="1" x14ac:dyDescent="0.25">
      <c r="B16" s="269" t="s">
        <v>71</v>
      </c>
      <c r="C16" s="270">
        <f ca="1">INDIRECT(ADDRESS(12,3,,,'Kita-Korrekturabrechnung'!$C$4))</f>
        <v>18385.18</v>
      </c>
      <c r="D16" s="270">
        <f ca="1">INDIRECT(ADDRESS(12,4,,,'Kita-Korrekturabrechnung'!$C$4))</f>
        <v>23576.78</v>
      </c>
      <c r="E16" s="270">
        <f ca="1">INDIRECT(ADDRESS(12,5,,,'Kita-Korrekturabrechnung'!$C$4))</f>
        <v>0</v>
      </c>
      <c r="F16" s="273">
        <f ca="1">INDIRECT(ADDRESS(12,6,,,'Kita-Korrekturabrechnung'!$C$4))</f>
        <v>0</v>
      </c>
      <c r="G16" s="270"/>
      <c r="H16" s="59">
        <v>0</v>
      </c>
      <c r="I16" s="287">
        <v>0</v>
      </c>
      <c r="J16" s="60">
        <v>0</v>
      </c>
      <c r="K16" s="272">
        <f t="shared" ca="1" si="1"/>
        <v>0</v>
      </c>
      <c r="L16" s="254"/>
      <c r="M16" s="436"/>
      <c r="N16" s="437"/>
      <c r="O16" s="437"/>
      <c r="P16" s="437"/>
      <c r="Q16" s="437"/>
      <c r="R16" s="437"/>
      <c r="S16" s="437"/>
      <c r="T16" s="437"/>
      <c r="U16" s="437"/>
      <c r="V16" s="437"/>
      <c r="W16" s="437"/>
      <c r="X16" s="437"/>
      <c r="Y16" s="437"/>
      <c r="Z16" s="437"/>
      <c r="AA16" s="437"/>
      <c r="AB16" s="437"/>
      <c r="AC16" s="438"/>
      <c r="AD16" s="36"/>
      <c r="AE16" s="8"/>
    </row>
    <row r="17" spans="1:32" ht="15" customHeight="1" x14ac:dyDescent="0.25">
      <c r="B17" s="288" t="s">
        <v>73</v>
      </c>
      <c r="C17" s="289">
        <f ca="1">INDIRECT(ADDRESS(13,3,,,'Kita-Korrekturabrechnung'!$C$4))</f>
        <v>23581.43</v>
      </c>
      <c r="D17" s="289">
        <f ca="1">INDIRECT(ADDRESS(13,4,,,'Kita-Korrekturabrechnung'!$C$4))</f>
        <v>25447.4</v>
      </c>
      <c r="E17" s="289">
        <f ca="1">INDIRECT(ADDRESS(13,5,,,'Kita-Korrekturabrechnung'!$C$4))</f>
        <v>0</v>
      </c>
      <c r="F17" s="274">
        <f ca="1">INDIRECT(ADDRESS(13,6,,,'Kita-Korrekturabrechnung'!$C$4))</f>
        <v>0</v>
      </c>
      <c r="G17" s="270"/>
      <c r="H17" s="61">
        <v>0</v>
      </c>
      <c r="I17" s="290">
        <v>0</v>
      </c>
      <c r="J17" s="62">
        <v>0</v>
      </c>
      <c r="K17" s="272">
        <f t="shared" ca="1" si="1"/>
        <v>0</v>
      </c>
      <c r="L17" s="254"/>
      <c r="M17" s="436"/>
      <c r="N17" s="437"/>
      <c r="O17" s="437"/>
      <c r="P17" s="437"/>
      <c r="Q17" s="437"/>
      <c r="R17" s="437"/>
      <c r="S17" s="437"/>
      <c r="T17" s="437"/>
      <c r="U17" s="437"/>
      <c r="V17" s="437"/>
      <c r="W17" s="437"/>
      <c r="X17" s="437"/>
      <c r="Y17" s="437"/>
      <c r="Z17" s="437"/>
      <c r="AA17" s="437"/>
      <c r="AB17" s="437"/>
      <c r="AC17" s="438"/>
      <c r="AD17" s="36"/>
      <c r="AE17" s="8"/>
    </row>
    <row r="18" spans="1:32" ht="15" customHeight="1" x14ac:dyDescent="0.25">
      <c r="B18" s="275"/>
      <c r="C18" s="275"/>
      <c r="D18" s="275"/>
      <c r="E18" s="275"/>
      <c r="F18" s="275"/>
      <c r="G18" s="270"/>
      <c r="H18" s="276"/>
      <c r="I18" s="276"/>
      <c r="J18" s="277">
        <f>SUM(J15:J17)</f>
        <v>0</v>
      </c>
      <c r="K18" s="278">
        <f ca="1">SUM(K15:K17)</f>
        <v>0</v>
      </c>
      <c r="L18" s="254"/>
      <c r="M18" s="436"/>
      <c r="N18" s="437"/>
      <c r="O18" s="437"/>
      <c r="P18" s="437"/>
      <c r="Q18" s="437"/>
      <c r="R18" s="437"/>
      <c r="S18" s="437"/>
      <c r="T18" s="437"/>
      <c r="U18" s="437"/>
      <c r="V18" s="437"/>
      <c r="W18" s="437"/>
      <c r="X18" s="437"/>
      <c r="Y18" s="437"/>
      <c r="Z18" s="437"/>
      <c r="AA18" s="437"/>
      <c r="AB18" s="437"/>
      <c r="AC18" s="438"/>
      <c r="AD18" s="36"/>
      <c r="AE18" s="8"/>
    </row>
    <row r="19" spans="1:32" s="21" customFormat="1" ht="5.0999999999999996" customHeight="1" x14ac:dyDescent="0.25">
      <c r="B19" s="279"/>
      <c r="C19" s="280"/>
      <c r="D19" s="280"/>
      <c r="E19" s="280"/>
      <c r="F19" s="253"/>
      <c r="G19" s="253"/>
      <c r="H19" s="281"/>
      <c r="I19" s="281"/>
      <c r="J19" s="281"/>
      <c r="K19" s="282"/>
      <c r="L19" s="283"/>
      <c r="M19" s="436"/>
      <c r="N19" s="437"/>
      <c r="O19" s="437"/>
      <c r="P19" s="437"/>
      <c r="Q19" s="437"/>
      <c r="R19" s="437"/>
      <c r="S19" s="437"/>
      <c r="T19" s="437"/>
      <c r="U19" s="437"/>
      <c r="V19" s="437"/>
      <c r="W19" s="437"/>
      <c r="X19" s="437"/>
      <c r="Y19" s="437"/>
      <c r="Z19" s="437"/>
      <c r="AA19" s="437"/>
      <c r="AB19" s="437"/>
      <c r="AC19" s="438"/>
      <c r="AD19" s="22"/>
    </row>
    <row r="20" spans="1:32" ht="15" customHeight="1" x14ac:dyDescent="0.25">
      <c r="B20" s="284" t="s">
        <v>75</v>
      </c>
      <c r="C20" s="285">
        <f ca="1">INDIRECT(ADDRESS(16,3,,,'Kita-Korrekturabrechnung'!$C$4))</f>
        <v>5024.71</v>
      </c>
      <c r="D20" s="285">
        <f ca="1">INDIRECT(ADDRESS(16,4,,,'Kita-Korrekturabrechnung'!$C$4))</f>
        <v>0</v>
      </c>
      <c r="E20" s="285">
        <f ca="1">INDIRECT(ADDRESS(16,5,,,'Kita-Korrekturabrechnung'!$C$4))</f>
        <v>22037.7</v>
      </c>
      <c r="F20" s="271">
        <f ca="1">INDIRECT(ADDRESS(16,6,,,'Kita-Korrekturabrechnung'!$C$4))</f>
        <v>0</v>
      </c>
      <c r="G20" s="270"/>
      <c r="H20" s="286">
        <v>0</v>
      </c>
      <c r="I20" s="57">
        <v>0</v>
      </c>
      <c r="J20" s="58">
        <v>0</v>
      </c>
      <c r="K20" s="272">
        <f t="shared" ref="K20:K22" ca="1" si="2">(J20-I20-H20)*C20+(H20*D20)+(I20*E20)</f>
        <v>0</v>
      </c>
      <c r="L20" s="254"/>
      <c r="M20" s="436"/>
      <c r="N20" s="437"/>
      <c r="O20" s="437"/>
      <c r="P20" s="437"/>
      <c r="Q20" s="437"/>
      <c r="R20" s="437"/>
      <c r="S20" s="437"/>
      <c r="T20" s="437"/>
      <c r="U20" s="437"/>
      <c r="V20" s="437"/>
      <c r="W20" s="437"/>
      <c r="X20" s="437"/>
      <c r="Y20" s="437"/>
      <c r="Z20" s="437"/>
      <c r="AA20" s="437"/>
      <c r="AB20" s="437"/>
      <c r="AC20" s="438"/>
      <c r="AD20" s="36"/>
      <c r="AE20" s="8"/>
    </row>
    <row r="21" spans="1:32" ht="15" customHeight="1" x14ac:dyDescent="0.25">
      <c r="B21" s="269" t="s">
        <v>77</v>
      </c>
      <c r="C21" s="270">
        <f ca="1">INDIRECT(ADDRESS(17,3,,,'Kita-Korrekturabrechnung'!$C$4))</f>
        <v>6761.58</v>
      </c>
      <c r="D21" s="270">
        <f ca="1">INDIRECT(ADDRESS(17,4,,,'Kita-Korrekturabrechnung'!$C$4))</f>
        <v>0</v>
      </c>
      <c r="E21" s="270">
        <f ca="1">INDIRECT(ADDRESS(17,5,,,'Kita-Korrekturabrechnung'!$C$4))</f>
        <v>22037.7</v>
      </c>
      <c r="F21" s="273">
        <f ca="1">INDIRECT(ADDRESS(17,6,,,'Kita-Korrekturabrechnung'!$C$4))</f>
        <v>0</v>
      </c>
      <c r="G21" s="270"/>
      <c r="H21" s="287">
        <v>0</v>
      </c>
      <c r="I21" s="59">
        <v>0</v>
      </c>
      <c r="J21" s="60">
        <v>0</v>
      </c>
      <c r="K21" s="272">
        <f t="shared" ca="1" si="2"/>
        <v>0</v>
      </c>
      <c r="L21" s="254"/>
      <c r="M21" s="436"/>
      <c r="N21" s="437"/>
      <c r="O21" s="437"/>
      <c r="P21" s="437"/>
      <c r="Q21" s="437"/>
      <c r="R21" s="437"/>
      <c r="S21" s="437"/>
      <c r="T21" s="437"/>
      <c r="U21" s="437"/>
      <c r="V21" s="437"/>
      <c r="W21" s="437"/>
      <c r="X21" s="437"/>
      <c r="Y21" s="437"/>
      <c r="Z21" s="437"/>
      <c r="AA21" s="437"/>
      <c r="AB21" s="437"/>
      <c r="AC21" s="438"/>
      <c r="AD21" s="36"/>
      <c r="AE21" s="8"/>
    </row>
    <row r="22" spans="1:32" ht="15" customHeight="1" x14ac:dyDescent="0.25">
      <c r="B22" s="288" t="s">
        <v>79</v>
      </c>
      <c r="C22" s="289">
        <f ca="1">INDIRECT(ADDRESS(18,3,,,'Kita-Korrekturabrechnung'!$C$4))</f>
        <v>9825.7999999999993</v>
      </c>
      <c r="D22" s="289">
        <f ca="1">INDIRECT(ADDRESS(18,4,,,'Kita-Korrekturabrechnung'!$C$4))</f>
        <v>0</v>
      </c>
      <c r="E22" s="289">
        <f ca="1">INDIRECT(ADDRESS(18,5,,,'Kita-Korrekturabrechnung'!$C$4))</f>
        <v>22037.7</v>
      </c>
      <c r="F22" s="274">
        <f ca="1">INDIRECT(ADDRESS(18,6,,,'Kita-Korrekturabrechnung'!$C$4))</f>
        <v>0</v>
      </c>
      <c r="G22" s="270"/>
      <c r="H22" s="290">
        <v>0</v>
      </c>
      <c r="I22" s="61">
        <v>0</v>
      </c>
      <c r="J22" s="62">
        <v>0</v>
      </c>
      <c r="K22" s="272">
        <f t="shared" ca="1" si="2"/>
        <v>0</v>
      </c>
      <c r="L22" s="254"/>
      <c r="M22" s="436"/>
      <c r="N22" s="437"/>
      <c r="O22" s="437"/>
      <c r="P22" s="437"/>
      <c r="Q22" s="437"/>
      <c r="R22" s="437"/>
      <c r="S22" s="437"/>
      <c r="T22" s="437"/>
      <c r="U22" s="437"/>
      <c r="V22" s="437"/>
      <c r="W22" s="437"/>
      <c r="X22" s="437"/>
      <c r="Y22" s="437"/>
      <c r="Z22" s="437"/>
      <c r="AA22" s="437"/>
      <c r="AB22" s="437"/>
      <c r="AC22" s="438"/>
      <c r="AD22" s="36"/>
      <c r="AE22" s="8"/>
    </row>
    <row r="23" spans="1:32" ht="15" customHeight="1" x14ac:dyDescent="0.25">
      <c r="B23" s="275"/>
      <c r="C23" s="275"/>
      <c r="D23" s="275"/>
      <c r="E23" s="275"/>
      <c r="F23" s="275"/>
      <c r="G23" s="270"/>
      <c r="H23" s="276"/>
      <c r="I23" s="291"/>
      <c r="J23" s="277">
        <f>SUM(J20:J22)</f>
        <v>0</v>
      </c>
      <c r="K23" s="278">
        <f ca="1">SUM(K20:K22)</f>
        <v>0</v>
      </c>
      <c r="L23" s="254"/>
      <c r="M23" s="436"/>
      <c r="N23" s="437"/>
      <c r="O23" s="437"/>
      <c r="P23" s="437"/>
      <c r="Q23" s="437"/>
      <c r="R23" s="437"/>
      <c r="S23" s="437"/>
      <c r="T23" s="437"/>
      <c r="U23" s="437"/>
      <c r="V23" s="437"/>
      <c r="W23" s="437"/>
      <c r="X23" s="437"/>
      <c r="Y23" s="437"/>
      <c r="Z23" s="437"/>
      <c r="AA23" s="437"/>
      <c r="AB23" s="437"/>
      <c r="AC23" s="438"/>
      <c r="AD23" s="36"/>
      <c r="AE23" s="8"/>
    </row>
    <row r="24" spans="1:32" ht="5.0999999999999996" customHeight="1" x14ac:dyDescent="0.25">
      <c r="B24" s="250"/>
      <c r="C24" s="280"/>
      <c r="D24" s="280"/>
      <c r="E24" s="280"/>
      <c r="F24" s="253"/>
      <c r="G24" s="253"/>
      <c r="H24" s="292"/>
      <c r="I24" s="292"/>
      <c r="J24" s="293"/>
      <c r="K24" s="294"/>
      <c r="L24" s="295"/>
      <c r="M24" s="436"/>
      <c r="N24" s="437"/>
      <c r="O24" s="437"/>
      <c r="P24" s="437"/>
      <c r="Q24" s="437"/>
      <c r="R24" s="437"/>
      <c r="S24" s="437"/>
      <c r="T24" s="437"/>
      <c r="U24" s="437"/>
      <c r="V24" s="437"/>
      <c r="W24" s="437"/>
      <c r="X24" s="437"/>
      <c r="Y24" s="437"/>
      <c r="Z24" s="437"/>
      <c r="AA24" s="437"/>
      <c r="AB24" s="437"/>
      <c r="AC24" s="438"/>
      <c r="AD24" s="38"/>
      <c r="AE24" s="8"/>
    </row>
    <row r="25" spans="1:32" ht="15.75" customHeight="1" thickBot="1" x14ac:dyDescent="0.3">
      <c r="B25" s="253"/>
      <c r="C25" s="253"/>
      <c r="D25" s="253"/>
      <c r="E25" s="253"/>
      <c r="F25" s="253"/>
      <c r="G25" s="270"/>
      <c r="H25" s="276"/>
      <c r="I25" s="291"/>
      <c r="J25" s="277">
        <f>+J23+J18+J13</f>
        <v>0</v>
      </c>
      <c r="K25" s="297">
        <f ca="1">+K23+K18+K13</f>
        <v>0</v>
      </c>
      <c r="L25" s="254"/>
      <c r="M25" s="439"/>
      <c r="N25" s="440"/>
      <c r="O25" s="440"/>
      <c r="P25" s="440"/>
      <c r="Q25" s="440"/>
      <c r="R25" s="440"/>
      <c r="S25" s="440"/>
      <c r="T25" s="440"/>
      <c r="U25" s="440"/>
      <c r="V25" s="440"/>
      <c r="W25" s="440"/>
      <c r="X25" s="440"/>
      <c r="Y25" s="440"/>
      <c r="Z25" s="440"/>
      <c r="AA25" s="440"/>
      <c r="AB25" s="440"/>
      <c r="AC25" s="441"/>
      <c r="AD25" s="36"/>
      <c r="AE25" s="8"/>
    </row>
    <row r="26" spans="1:32" x14ac:dyDescent="0.25">
      <c r="B26" s="253"/>
      <c r="C26" s="253"/>
      <c r="D26" s="253"/>
      <c r="E26" s="253"/>
      <c r="F26" s="253"/>
      <c r="G26" s="253"/>
      <c r="H26" s="270"/>
      <c r="I26" s="254"/>
      <c r="J26" s="254"/>
      <c r="K26" s="254"/>
      <c r="L26" s="254"/>
      <c r="M26" s="254"/>
      <c r="N26" s="298"/>
      <c r="O26" s="299"/>
      <c r="P26" s="299"/>
      <c r="Q26" s="299"/>
      <c r="R26" s="299"/>
      <c r="S26" s="299"/>
      <c r="T26" s="299"/>
      <c r="U26" s="299"/>
      <c r="V26" s="299"/>
      <c r="W26" s="299"/>
      <c r="X26" s="299"/>
      <c r="Y26" s="299"/>
      <c r="Z26" s="299"/>
      <c r="AA26" s="299"/>
      <c r="AB26" s="296"/>
      <c r="AC26" s="299"/>
      <c r="AD26" s="39"/>
      <c r="AE26" s="26"/>
    </row>
    <row r="27" spans="1:32" ht="22.5" customHeight="1" x14ac:dyDescent="0.25">
      <c r="A27" s="27"/>
      <c r="B27" s="300"/>
      <c r="C27" s="300"/>
      <c r="D27" s="301"/>
      <c r="E27" s="301"/>
      <c r="F27" s="302"/>
      <c r="G27" s="300"/>
      <c r="H27" s="254"/>
      <c r="I27" s="254"/>
      <c r="J27" s="254"/>
      <c r="K27" s="254"/>
      <c r="L27" s="300"/>
      <c r="M27" s="300"/>
      <c r="N27" s="300"/>
      <c r="O27" s="303"/>
      <c r="P27" s="304"/>
      <c r="Q27" s="304"/>
      <c r="R27" s="304"/>
      <c r="S27" s="304"/>
      <c r="T27" s="304"/>
      <c r="U27" s="304"/>
      <c r="V27" s="304"/>
      <c r="W27" s="304"/>
      <c r="X27" s="304"/>
      <c r="Y27" s="304"/>
      <c r="Z27" s="305" t="s">
        <v>81</v>
      </c>
      <c r="AA27" s="306"/>
      <c r="AB27" s="306"/>
      <c r="AC27" s="307"/>
      <c r="AD27" s="8"/>
      <c r="AE27" s="71"/>
      <c r="AF27" s="37"/>
    </row>
    <row r="28" spans="1:32" ht="22.5" customHeight="1" x14ac:dyDescent="0.25">
      <c r="A28" s="27"/>
      <c r="B28" s="308" t="s">
        <v>112</v>
      </c>
      <c r="C28" s="309"/>
      <c r="D28" s="310"/>
      <c r="E28" s="310"/>
      <c r="F28" s="254"/>
      <c r="G28" s="254"/>
      <c r="H28" s="254"/>
      <c r="I28" s="254"/>
      <c r="J28" s="311"/>
      <c r="K28" s="311"/>
      <c r="L28" s="250"/>
      <c r="M28" s="250"/>
      <c r="N28" s="312"/>
      <c r="O28" s="303"/>
      <c r="P28" s="253"/>
      <c r="Q28" s="253"/>
      <c r="R28" s="250"/>
      <c r="S28" s="250"/>
      <c r="T28" s="250"/>
      <c r="U28" s="250"/>
      <c r="V28" s="250"/>
      <c r="W28" s="250"/>
      <c r="X28" s="250"/>
      <c r="Y28" s="250"/>
      <c r="Z28" s="313" t="s">
        <v>82</v>
      </c>
      <c r="AA28" s="314"/>
      <c r="AB28" s="314"/>
      <c r="AC28" s="315">
        <f ca="1">K25</f>
        <v>0</v>
      </c>
      <c r="AD28" s="8"/>
      <c r="AE28" s="71"/>
      <c r="AF28" s="37"/>
    </row>
    <row r="29" spans="1:32" ht="22.5" customHeight="1" x14ac:dyDescent="0.25">
      <c r="A29" s="27"/>
      <c r="B29" s="316" t="str">
        <f ca="1">IF(J32&lt;0,"Ausgangsrechnung GS","Ausgangsrechnung")</f>
        <v>Ausgangsrechnung</v>
      </c>
      <c r="C29" s="317"/>
      <c r="D29" s="318"/>
      <c r="E29" s="319" t="s">
        <v>111</v>
      </c>
      <c r="F29" s="275"/>
      <c r="G29" s="320"/>
      <c r="H29" s="320"/>
      <c r="I29" s="320"/>
      <c r="J29" s="321"/>
      <c r="K29" s="322"/>
      <c r="L29" s="250"/>
      <c r="M29" s="250"/>
      <c r="N29" s="312"/>
      <c r="O29" s="323"/>
      <c r="P29" s="253"/>
      <c r="Q29" s="253"/>
      <c r="R29" s="250"/>
      <c r="S29" s="250"/>
      <c r="T29" s="250"/>
      <c r="U29" s="250"/>
      <c r="V29" s="250"/>
      <c r="W29" s="250"/>
      <c r="X29" s="250"/>
      <c r="Y29" s="250"/>
      <c r="Z29" s="611" t="s">
        <v>83</v>
      </c>
      <c r="AA29" s="324"/>
      <c r="AB29" s="324"/>
      <c r="AC29" s="63">
        <v>0</v>
      </c>
      <c r="AD29" s="8"/>
      <c r="AE29" s="71"/>
      <c r="AF29" s="37"/>
    </row>
    <row r="30" spans="1:32" ht="22.5" customHeight="1" x14ac:dyDescent="0.25">
      <c r="A30" s="27"/>
      <c r="B30" s="325" t="s">
        <v>113</v>
      </c>
      <c r="C30" s="64" t="s">
        <v>109</v>
      </c>
      <c r="D30" s="65"/>
      <c r="E30" s="326"/>
      <c r="F30" s="327"/>
      <c r="G30" s="314"/>
      <c r="H30" s="328" t="s">
        <v>110</v>
      </c>
      <c r="I30" s="328" t="s">
        <v>94</v>
      </c>
      <c r="J30" s="311"/>
      <c r="K30" s="329"/>
      <c r="L30" s="250"/>
      <c r="M30" s="250"/>
      <c r="N30" s="300"/>
      <c r="O30" s="303"/>
      <c r="P30" s="253"/>
      <c r="Q30" s="253"/>
      <c r="R30" s="250"/>
      <c r="S30" s="250"/>
      <c r="T30" s="250"/>
      <c r="U30" s="250"/>
      <c r="V30" s="250"/>
      <c r="W30" s="250"/>
      <c r="X30" s="250"/>
      <c r="Y30" s="250"/>
      <c r="Z30" s="612"/>
      <c r="AA30" s="612"/>
      <c r="AB30" s="612"/>
      <c r="AC30" s="613"/>
      <c r="AD30" s="8"/>
      <c r="AE30" s="40"/>
      <c r="AF30" s="51"/>
    </row>
    <row r="31" spans="1:32" ht="29.25" customHeight="1" x14ac:dyDescent="0.3">
      <c r="A31" s="27"/>
      <c r="B31" s="330" t="s">
        <v>106</v>
      </c>
      <c r="C31" s="331"/>
      <c r="D31" s="332" t="str">
        <f>CONCATENATE("31.07.",'Kita-Korrekturabrechnung'!C4)</f>
        <v>31.07.2022</v>
      </c>
      <c r="E31" s="331"/>
      <c r="F31" s="314"/>
      <c r="G31" s="333" t="str">
        <f ca="1">IF(J31&lt;0,"S","H")</f>
        <v>H</v>
      </c>
      <c r="H31" s="334">
        <v>59121100</v>
      </c>
      <c r="I31" s="335">
        <f>'Kita-Korrekturabrechnung'!I4</f>
        <v>4150010001</v>
      </c>
      <c r="J31" s="336">
        <f ca="1">AC37-(IF(KP&gt;PG,KP*AB37,PG*AB37))</f>
        <v>0</v>
      </c>
      <c r="K31" s="337"/>
      <c r="L31" s="338" t="s">
        <v>124</v>
      </c>
      <c r="M31" s="250"/>
      <c r="N31" s="300"/>
      <c r="O31" s="303"/>
      <c r="P31" s="253"/>
      <c r="Q31" s="253"/>
      <c r="R31" s="250"/>
      <c r="S31" s="250"/>
      <c r="T31" s="250"/>
      <c r="U31" s="250"/>
      <c r="V31" s="250"/>
      <c r="W31" s="250"/>
      <c r="X31" s="250"/>
      <c r="Y31" s="250"/>
      <c r="Z31" s="614" t="s">
        <v>173</v>
      </c>
      <c r="AA31" s="350"/>
      <c r="AB31" s="350"/>
      <c r="AC31" s="430">
        <v>0</v>
      </c>
      <c r="AD31" s="8"/>
      <c r="AE31" s="40"/>
    </row>
    <row r="32" spans="1:32" ht="21.75" customHeight="1" thickBot="1" x14ac:dyDescent="0.3">
      <c r="A32" s="27"/>
      <c r="B32" s="340" t="s">
        <v>107</v>
      </c>
      <c r="C32" s="300"/>
      <c r="D32" s="300"/>
      <c r="E32" s="300"/>
      <c r="F32" s="327"/>
      <c r="G32" s="327"/>
      <c r="H32" s="327"/>
      <c r="I32" s="314"/>
      <c r="J32" s="341">
        <f ca="1">SUM(J31:J31)</f>
        <v>0</v>
      </c>
      <c r="K32" s="342"/>
      <c r="L32" s="250"/>
      <c r="M32" s="250"/>
      <c r="N32" s="300"/>
      <c r="O32" s="303"/>
      <c r="P32" s="253"/>
      <c r="Q32" s="253"/>
      <c r="R32" s="250"/>
      <c r="S32" s="250"/>
      <c r="T32" s="250"/>
      <c r="U32" s="250"/>
      <c r="V32" s="250"/>
      <c r="W32" s="250"/>
      <c r="X32" s="250"/>
      <c r="Y32" s="250"/>
      <c r="Z32" s="250"/>
      <c r="AA32" s="250"/>
      <c r="AB32" s="250"/>
      <c r="AC32" s="250"/>
      <c r="AD32" s="8"/>
      <c r="AE32" s="40"/>
    </row>
    <row r="33" spans="1:31" ht="22.5" customHeight="1" thickTop="1" x14ac:dyDescent="0.25">
      <c r="A33" s="27"/>
      <c r="B33" s="343"/>
      <c r="C33" s="344"/>
      <c r="D33" s="344"/>
      <c r="E33" s="345"/>
      <c r="F33" s="346"/>
      <c r="G33" s="346"/>
      <c r="H33" s="346"/>
      <c r="I33" s="324"/>
      <c r="J33" s="345"/>
      <c r="K33" s="347"/>
      <c r="L33" s="250"/>
      <c r="M33" s="250"/>
      <c r="N33" s="300"/>
      <c r="O33" s="303"/>
      <c r="P33" s="253"/>
      <c r="Q33" s="253"/>
      <c r="R33" s="253"/>
      <c r="S33" s="253"/>
      <c r="T33" s="253"/>
      <c r="U33" s="253"/>
      <c r="V33" s="253"/>
      <c r="W33" s="253"/>
      <c r="X33" s="253"/>
      <c r="Y33" s="253"/>
      <c r="Z33" s="562" t="s">
        <v>84</v>
      </c>
      <c r="AA33" s="563"/>
      <c r="AB33" s="563"/>
      <c r="AC33" s="430">
        <v>0</v>
      </c>
      <c r="AD33" s="8"/>
      <c r="AE33" s="40"/>
    </row>
    <row r="34" spans="1:31" ht="14.25" customHeight="1" x14ac:dyDescent="0.25">
      <c r="A34" s="27"/>
      <c r="B34" s="253"/>
      <c r="C34" s="253"/>
      <c r="D34" s="253"/>
      <c r="E34" s="253"/>
      <c r="F34" s="253"/>
      <c r="G34" s="253"/>
      <c r="H34" s="251"/>
      <c r="I34" s="251"/>
      <c r="J34" s="251"/>
      <c r="K34" s="250"/>
      <c r="L34" s="253"/>
      <c r="M34" s="253"/>
      <c r="N34" s="253"/>
      <c r="O34" s="303"/>
      <c r="P34" s="253"/>
      <c r="Q34" s="253"/>
      <c r="R34" s="253"/>
      <c r="S34" s="253"/>
      <c r="T34" s="253"/>
      <c r="U34" s="253"/>
      <c r="V34" s="253"/>
      <c r="W34" s="253"/>
      <c r="X34" s="253"/>
      <c r="Y34" s="253"/>
      <c r="Z34" s="250"/>
      <c r="AA34" s="250"/>
      <c r="AB34" s="250"/>
      <c r="AC34" s="250"/>
      <c r="AD34" s="8"/>
      <c r="AE34" s="40"/>
    </row>
    <row r="35" spans="1:31" x14ac:dyDescent="0.25">
      <c r="B35" s="351" t="s">
        <v>114</v>
      </c>
      <c r="C35" s="253"/>
      <c r="D35" s="253"/>
      <c r="E35" s="253"/>
      <c r="F35" s="253"/>
      <c r="G35" s="253"/>
      <c r="H35" s="251"/>
      <c r="I35" s="251"/>
      <c r="J35" s="251"/>
      <c r="K35" s="250"/>
      <c r="L35" s="253"/>
      <c r="M35" s="253"/>
      <c r="N35" s="253"/>
      <c r="O35" s="253"/>
      <c r="P35" s="253"/>
      <c r="Q35" s="253"/>
      <c r="R35" s="253"/>
      <c r="S35" s="253"/>
      <c r="T35" s="253"/>
      <c r="U35" s="253"/>
      <c r="V35" s="253"/>
      <c r="W35" s="253"/>
      <c r="X35" s="253"/>
      <c r="Y35" s="253"/>
      <c r="Z35" s="348" t="s">
        <v>85</v>
      </c>
      <c r="AA35" s="349"/>
      <c r="AB35" s="350"/>
      <c r="AC35" s="339">
        <f>IF(PGVJ&gt;ISTneu,PGVJ,ISTneu)</f>
        <v>0</v>
      </c>
      <c r="AD35" s="7"/>
      <c r="AE35" s="40"/>
    </row>
    <row r="36" spans="1:31" ht="15.75" thickBot="1" x14ac:dyDescent="0.3">
      <c r="B36" s="253"/>
      <c r="C36" s="253"/>
      <c r="D36" s="253"/>
      <c r="E36" s="253"/>
      <c r="F36" s="253"/>
      <c r="G36" s="253"/>
      <c r="H36" s="251"/>
      <c r="I36" s="251"/>
      <c r="J36" s="251"/>
      <c r="K36" s="250"/>
      <c r="L36" s="253"/>
      <c r="M36" s="253"/>
      <c r="N36" s="253"/>
      <c r="O36" s="253"/>
      <c r="P36" s="253"/>
      <c r="Q36" s="253"/>
      <c r="R36" s="253"/>
      <c r="S36" s="253"/>
      <c r="T36" s="253"/>
      <c r="U36" s="253"/>
      <c r="V36" s="253"/>
      <c r="W36" s="253"/>
      <c r="X36" s="253"/>
      <c r="Y36" s="253"/>
      <c r="Z36" s="253"/>
      <c r="AA36" s="253"/>
      <c r="AB36" s="250"/>
      <c r="AC36" s="250"/>
      <c r="AD36" s="8"/>
      <c r="AE36" s="40"/>
    </row>
    <row r="37" spans="1:31" x14ac:dyDescent="0.25">
      <c r="B37" s="253"/>
      <c r="C37" s="253"/>
      <c r="D37" s="253"/>
      <c r="E37" s="253"/>
      <c r="F37" s="253"/>
      <c r="G37" s="253"/>
      <c r="H37" s="251"/>
      <c r="I37" s="251"/>
      <c r="J37" s="251"/>
      <c r="K37" s="251"/>
      <c r="L37" s="253"/>
      <c r="M37" s="253"/>
      <c r="N37" s="253"/>
      <c r="O37" s="253"/>
      <c r="P37" s="253"/>
      <c r="Q37" s="253"/>
      <c r="R37" s="253"/>
      <c r="S37" s="253"/>
      <c r="T37" s="253"/>
      <c r="U37" s="253"/>
      <c r="V37" s="253"/>
      <c r="W37" s="253"/>
      <c r="X37" s="253"/>
      <c r="Y37" s="253"/>
      <c r="Z37" s="255" t="s">
        <v>96</v>
      </c>
      <c r="AA37" s="352"/>
      <c r="AB37" s="106">
        <v>0.89700000000000002</v>
      </c>
      <c r="AC37" s="353">
        <f>AC35*AB37</f>
        <v>0</v>
      </c>
      <c r="AD37" s="8"/>
      <c r="AE37" s="40"/>
    </row>
    <row r="38" spans="1:31" x14ac:dyDescent="0.25">
      <c r="B38" s="253"/>
      <c r="C38" s="253"/>
      <c r="D38" s="253"/>
      <c r="E38" s="253"/>
      <c r="F38" s="253"/>
      <c r="G38" s="253"/>
      <c r="H38" s="254"/>
      <c r="I38" s="254"/>
      <c r="J38" s="254"/>
      <c r="K38" s="358"/>
      <c r="L38" s="253"/>
      <c r="M38" s="253"/>
      <c r="N38" s="253"/>
      <c r="O38" s="253"/>
      <c r="P38" s="253"/>
      <c r="Q38" s="253"/>
      <c r="R38" s="253"/>
      <c r="S38" s="253"/>
      <c r="T38" s="253"/>
      <c r="U38" s="253"/>
      <c r="V38" s="253"/>
      <c r="W38" s="253"/>
      <c r="X38" s="253"/>
      <c r="Y38" s="253"/>
      <c r="Z38" s="256" t="s">
        <v>20</v>
      </c>
      <c r="AA38" s="298"/>
      <c r="AB38" s="107">
        <v>0.10299999999999999</v>
      </c>
      <c r="AC38" s="354">
        <f>AC35*AB38</f>
        <v>0</v>
      </c>
    </row>
    <row r="39" spans="1:31" ht="20.100000000000001" customHeight="1" thickBot="1" x14ac:dyDescent="0.3">
      <c r="B39" s="7"/>
      <c r="C39" s="7"/>
      <c r="D39" s="7"/>
      <c r="E39" s="7"/>
      <c r="F39" s="7"/>
      <c r="G39" s="7"/>
      <c r="L39" s="7"/>
      <c r="M39" s="7"/>
      <c r="N39" s="7"/>
      <c r="O39" s="7"/>
      <c r="P39" s="7"/>
      <c r="Q39" s="7"/>
      <c r="R39" s="7"/>
      <c r="S39" s="7"/>
      <c r="T39" s="7"/>
      <c r="U39" s="7"/>
      <c r="V39" s="7"/>
      <c r="W39" s="7"/>
      <c r="X39" s="7"/>
      <c r="Y39" s="7"/>
      <c r="Z39" s="259"/>
      <c r="AA39" s="355"/>
      <c r="AB39" s="356">
        <f>SUM(AB37:AB38)</f>
        <v>1</v>
      </c>
      <c r="AC39" s="357">
        <f>SUM(AC37:AC38)</f>
        <v>0</v>
      </c>
      <c r="AD39" s="72"/>
      <c r="AE39" s="37"/>
    </row>
    <row r="40" spans="1:31" x14ac:dyDescent="0.25">
      <c r="Z40" s="253"/>
      <c r="AA40" s="250"/>
      <c r="AB40" s="250"/>
      <c r="AC40" s="250"/>
    </row>
  </sheetData>
  <sheetProtection algorithmName="SHA-512" hashValue="KyE1NVwqqElXmUbAlbWlzs4KhlaE+A/GdWulC/2xasf/ML/GDxGLEU1mbRIUU2OKi6XsMQ0WRXTOZegdMpfcMQ==" saltValue="ugdKgdHRnO3P5yGbSYdP7A==" spinCount="100000" sheet="1" formatColumns="0" selectLockedCells="1"/>
  <mergeCells count="7">
    <mergeCell ref="Z33:AB33"/>
    <mergeCell ref="C4:D4"/>
    <mergeCell ref="C5:D5"/>
    <mergeCell ref="C6:D6"/>
    <mergeCell ref="C7:D7"/>
    <mergeCell ref="H8:K8"/>
    <mergeCell ref="M5:AC6"/>
  </mergeCells>
  <pageMargins left="0.51181102362204722" right="0.51181102362204722" top="0.59055118110236227" bottom="0.59055118110236227" header="0.31496062992125984" footer="0.31496062992125984"/>
  <pageSetup paperSize="9" scale="61" orientation="landscape" r:id="rId1"/>
  <headerFooter>
    <oddFooter>&amp;C&amp;Z&amp;F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zoomScaleNormal="100" workbookViewId="0"/>
  </sheetViews>
  <sheetFormatPr baseColWidth="10" defaultColWidth="11.42578125" defaultRowHeight="12.75" x14ac:dyDescent="0.2"/>
  <cols>
    <col min="1" max="1" width="45.7109375" style="68" customWidth="1"/>
    <col min="2" max="2" width="13.140625" style="66" customWidth="1"/>
    <col min="3" max="3" width="20" style="67" customWidth="1"/>
    <col min="4" max="4" width="17.140625" style="68" customWidth="1"/>
    <col min="5" max="5" width="18" style="68" customWidth="1"/>
    <col min="6" max="6" width="17.5703125" style="68" customWidth="1"/>
    <col min="7" max="16384" width="11.42578125" style="68"/>
  </cols>
  <sheetData>
    <row r="1" spans="1:10" x14ac:dyDescent="0.2">
      <c r="A1" s="359" t="s">
        <v>127</v>
      </c>
      <c r="B1" s="373"/>
      <c r="C1" s="374"/>
      <c r="D1" s="375"/>
      <c r="E1" s="375"/>
      <c r="F1" s="375"/>
    </row>
    <row r="2" spans="1:10" x14ac:dyDescent="0.2">
      <c r="A2" s="360" t="s">
        <v>128</v>
      </c>
      <c r="B2" s="373"/>
      <c r="C2" s="374"/>
      <c r="D2" s="375"/>
      <c r="E2" s="375"/>
      <c r="F2" s="375"/>
    </row>
    <row r="3" spans="1:10" ht="13.5" thickBot="1" x14ac:dyDescent="0.25">
      <c r="A3" s="375"/>
      <c r="B3" s="373"/>
      <c r="C3" s="374"/>
      <c r="D3" s="375"/>
      <c r="E3" s="375"/>
      <c r="F3" s="375"/>
    </row>
    <row r="4" spans="1:10" x14ac:dyDescent="0.2">
      <c r="A4" s="376" t="s">
        <v>129</v>
      </c>
      <c r="B4" s="377"/>
      <c r="C4" s="367">
        <v>0.88</v>
      </c>
      <c r="D4" s="367">
        <v>0.12</v>
      </c>
      <c r="E4" s="378" t="s">
        <v>130</v>
      </c>
      <c r="F4" s="379"/>
    </row>
    <row r="5" spans="1:10" x14ac:dyDescent="0.2">
      <c r="A5" s="380" t="s">
        <v>131</v>
      </c>
      <c r="B5" s="381"/>
      <c r="C5" s="368" t="s">
        <v>163</v>
      </c>
      <c r="D5" s="368" t="s">
        <v>20</v>
      </c>
      <c r="E5" s="368" t="s">
        <v>132</v>
      </c>
      <c r="F5" s="368" t="s">
        <v>133</v>
      </c>
    </row>
    <row r="6" spans="1:10" x14ac:dyDescent="0.2">
      <c r="A6" s="380" t="s">
        <v>134</v>
      </c>
      <c r="B6" s="361"/>
      <c r="C6" s="369">
        <f>B6*C4</f>
        <v>0</v>
      </c>
      <c r="D6" s="369">
        <f>B6*D4</f>
        <v>0</v>
      </c>
      <c r="E6" s="361"/>
      <c r="F6" s="369">
        <f>D6-E6</f>
        <v>0</v>
      </c>
    </row>
    <row r="7" spans="1:10" x14ac:dyDescent="0.2">
      <c r="A7" s="380" t="s">
        <v>135</v>
      </c>
      <c r="B7" s="362"/>
      <c r="C7" s="370">
        <f>B7*C4</f>
        <v>0</v>
      </c>
      <c r="D7" s="370">
        <f>B7*D4</f>
        <v>0</v>
      </c>
      <c r="E7" s="362"/>
      <c r="F7" s="370">
        <f>D7-E7</f>
        <v>0</v>
      </c>
    </row>
    <row r="8" spans="1:10" x14ac:dyDescent="0.2">
      <c r="A8" s="380" t="s">
        <v>136</v>
      </c>
      <c r="B8" s="371">
        <f>SUM(B6:B7)</f>
        <v>0</v>
      </c>
      <c r="C8" s="371">
        <f>B8*C4</f>
        <v>0</v>
      </c>
      <c r="D8" s="372">
        <f>B8*D4</f>
        <v>0</v>
      </c>
      <c r="E8" s="382"/>
      <c r="F8" s="382"/>
    </row>
    <row r="9" spans="1:10" x14ac:dyDescent="0.2">
      <c r="A9" s="380"/>
      <c r="B9" s="381"/>
      <c r="C9" s="381"/>
      <c r="D9" s="383" t="s">
        <v>137</v>
      </c>
      <c r="E9" s="384">
        <f>SUM(E6:E7)</f>
        <v>0</v>
      </c>
      <c r="F9" s="385"/>
    </row>
    <row r="10" spans="1:10" ht="13.5" thickBot="1" x14ac:dyDescent="0.25">
      <c r="A10" s="386"/>
      <c r="B10" s="387"/>
      <c r="C10" s="388"/>
      <c r="D10" s="389"/>
      <c r="E10" s="390" t="s">
        <v>138</v>
      </c>
      <c r="F10" s="391">
        <f>SUM(F6:F7)</f>
        <v>0</v>
      </c>
    </row>
    <row r="11" spans="1:10" ht="13.5" thickBot="1" x14ac:dyDescent="0.25">
      <c r="A11" s="375"/>
      <c r="B11" s="373"/>
      <c r="C11" s="374"/>
      <c r="D11" s="375"/>
      <c r="E11" s="375"/>
      <c r="F11" s="375"/>
    </row>
    <row r="12" spans="1:10" ht="12.75" customHeight="1" x14ac:dyDescent="0.2">
      <c r="A12" s="392" t="s">
        <v>139</v>
      </c>
      <c r="B12" s="393"/>
      <c r="C12" s="374"/>
      <c r="D12" s="588" t="s">
        <v>140</v>
      </c>
      <c r="E12" s="589"/>
      <c r="F12" s="590"/>
    </row>
    <row r="13" spans="1:10" ht="15" customHeight="1" x14ac:dyDescent="0.2">
      <c r="A13" s="394"/>
      <c r="B13" s="395"/>
      <c r="C13" s="374"/>
      <c r="D13" s="574"/>
      <c r="E13" s="591"/>
      <c r="F13" s="592"/>
    </row>
    <row r="14" spans="1:10" ht="15" customHeight="1" x14ac:dyDescent="0.2">
      <c r="A14" s="396" t="s">
        <v>141</v>
      </c>
      <c r="B14" s="363"/>
      <c r="C14" s="374"/>
      <c r="D14" s="574"/>
      <c r="E14" s="591"/>
      <c r="F14" s="592"/>
      <c r="J14" s="66"/>
    </row>
    <row r="15" spans="1:10" ht="14.25" customHeight="1" thickBot="1" x14ac:dyDescent="0.25">
      <c r="A15" s="394" t="s">
        <v>142</v>
      </c>
      <c r="B15" s="364"/>
      <c r="C15" s="374"/>
      <c r="D15" s="593"/>
      <c r="E15" s="594"/>
      <c r="F15" s="595"/>
    </row>
    <row r="16" spans="1:10" x14ac:dyDescent="0.2">
      <c r="A16" s="394" t="s">
        <v>143</v>
      </c>
      <c r="B16" s="365"/>
      <c r="C16" s="374"/>
      <c r="D16" s="375"/>
      <c r="E16" s="375"/>
      <c r="F16" s="375"/>
    </row>
    <row r="17" spans="1:8" x14ac:dyDescent="0.2">
      <c r="A17" s="394"/>
      <c r="B17" s="395"/>
      <c r="C17" s="374"/>
      <c r="D17" s="375"/>
      <c r="E17" s="375"/>
      <c r="F17" s="375"/>
    </row>
    <row r="18" spans="1:8" ht="16.5" customHeight="1" x14ac:dyDescent="0.2">
      <c r="A18" s="596" t="s">
        <v>144</v>
      </c>
      <c r="B18" s="598">
        <f>B15+B16</f>
        <v>0</v>
      </c>
      <c r="C18" s="600" t="s">
        <v>145</v>
      </c>
      <c r="D18" s="601"/>
      <c r="E18" s="602"/>
      <c r="F18" s="375"/>
    </row>
    <row r="19" spans="1:8" ht="12.75" customHeight="1" thickBot="1" x14ac:dyDescent="0.25">
      <c r="A19" s="597"/>
      <c r="B19" s="599"/>
      <c r="C19" s="374"/>
      <c r="D19" s="375"/>
      <c r="E19" s="375"/>
      <c r="F19" s="375"/>
    </row>
    <row r="20" spans="1:8" x14ac:dyDescent="0.2">
      <c r="A20" s="375"/>
      <c r="B20" s="373"/>
      <c r="C20" s="374"/>
      <c r="D20" s="375"/>
      <c r="E20" s="375"/>
      <c r="F20" s="375"/>
    </row>
    <row r="21" spans="1:8" x14ac:dyDescent="0.2">
      <c r="A21" s="397" t="s">
        <v>146</v>
      </c>
      <c r="B21" s="373">
        <f>E9</f>
        <v>0</v>
      </c>
      <c r="C21" s="374"/>
      <c r="D21" s="375"/>
      <c r="E21" s="375"/>
      <c r="F21" s="375"/>
      <c r="H21" s="66"/>
    </row>
    <row r="22" spans="1:8" x14ac:dyDescent="0.2">
      <c r="A22" s="375"/>
      <c r="B22" s="373"/>
      <c r="C22" s="374"/>
      <c r="D22" s="375"/>
      <c r="E22" s="375"/>
      <c r="F22" s="375"/>
    </row>
    <row r="23" spans="1:8" x14ac:dyDescent="0.2">
      <c r="A23" s="398" t="s">
        <v>147</v>
      </c>
      <c r="B23" s="399">
        <f>B18+B21</f>
        <v>0</v>
      </c>
      <c r="C23" s="366" t="s">
        <v>148</v>
      </c>
      <c r="D23" s="375"/>
      <c r="E23" s="375"/>
      <c r="F23" s="375"/>
      <c r="H23" s="66"/>
    </row>
    <row r="24" spans="1:8" x14ac:dyDescent="0.2">
      <c r="A24" s="375"/>
      <c r="B24" s="373"/>
      <c r="C24" s="374"/>
      <c r="D24" s="375"/>
      <c r="E24" s="375"/>
      <c r="F24" s="375"/>
    </row>
    <row r="25" spans="1:8" ht="13.5" thickBot="1" x14ac:dyDescent="0.25">
      <c r="A25" s="375"/>
      <c r="B25" s="373"/>
      <c r="C25" s="374"/>
      <c r="D25" s="375"/>
      <c r="E25" s="375"/>
      <c r="F25" s="375"/>
    </row>
    <row r="26" spans="1:8" x14ac:dyDescent="0.2">
      <c r="A26" s="400" t="s">
        <v>149</v>
      </c>
      <c r="B26" s="393"/>
      <c r="C26" s="374"/>
      <c r="D26" s="375"/>
      <c r="E26" s="375"/>
      <c r="F26" s="375"/>
    </row>
    <row r="27" spans="1:8" x14ac:dyDescent="0.2">
      <c r="A27" s="394"/>
      <c r="B27" s="395"/>
      <c r="C27" s="374"/>
      <c r="D27" s="375"/>
      <c r="E27" s="375"/>
      <c r="F27" s="375"/>
    </row>
    <row r="28" spans="1:8" x14ac:dyDescent="0.2">
      <c r="A28" s="394" t="s">
        <v>150</v>
      </c>
      <c r="B28" s="395">
        <f>B14</f>
        <v>0</v>
      </c>
      <c r="C28" s="374"/>
      <c r="D28" s="375"/>
      <c r="E28" s="373"/>
      <c r="F28" s="373"/>
    </row>
    <row r="29" spans="1:8" x14ac:dyDescent="0.2">
      <c r="A29" s="394" t="s">
        <v>151</v>
      </c>
      <c r="B29" s="395">
        <f>B18</f>
        <v>0</v>
      </c>
      <c r="C29" s="374"/>
      <c r="D29" s="375"/>
      <c r="E29" s="375"/>
      <c r="F29" s="375"/>
    </row>
    <row r="30" spans="1:8" x14ac:dyDescent="0.2">
      <c r="A30" s="394"/>
      <c r="B30" s="395"/>
      <c r="C30" s="374"/>
      <c r="D30" s="375"/>
      <c r="E30" s="375"/>
      <c r="F30" s="375"/>
    </row>
    <row r="31" spans="1:8" x14ac:dyDescent="0.2">
      <c r="A31" s="603" t="s">
        <v>152</v>
      </c>
      <c r="B31" s="605">
        <f>B28-B29</f>
        <v>0</v>
      </c>
      <c r="C31" s="374"/>
      <c r="D31" s="375"/>
      <c r="E31" s="375"/>
      <c r="F31" s="375"/>
    </row>
    <row r="32" spans="1:8" ht="8.25" customHeight="1" x14ac:dyDescent="0.2">
      <c r="A32" s="604"/>
      <c r="B32" s="605"/>
      <c r="C32" s="374"/>
      <c r="D32" s="375"/>
      <c r="E32" s="375"/>
      <c r="F32" s="375"/>
    </row>
    <row r="33" spans="1:6" x14ac:dyDescent="0.2">
      <c r="A33" s="394"/>
      <c r="B33" s="395"/>
      <c r="C33" s="374"/>
      <c r="D33" s="375"/>
      <c r="E33" s="375"/>
      <c r="F33" s="375"/>
    </row>
    <row r="34" spans="1:6" ht="15" customHeight="1" x14ac:dyDescent="0.2">
      <c r="A34" s="574" t="s">
        <v>153</v>
      </c>
      <c r="B34" s="575"/>
      <c r="C34" s="374"/>
      <c r="D34" s="375"/>
      <c r="E34" s="375"/>
      <c r="F34" s="375"/>
    </row>
    <row r="35" spans="1:6" ht="15" customHeight="1" x14ac:dyDescent="0.2">
      <c r="A35" s="576"/>
      <c r="B35" s="575"/>
      <c r="C35" s="374"/>
      <c r="D35" s="375"/>
      <c r="E35" s="375"/>
      <c r="F35" s="375"/>
    </row>
    <row r="36" spans="1:6" ht="15" customHeight="1" thickBot="1" x14ac:dyDescent="0.25">
      <c r="A36" s="577"/>
      <c r="B36" s="578"/>
      <c r="C36" s="374"/>
      <c r="D36" s="375"/>
      <c r="E36" s="375"/>
      <c r="F36" s="375"/>
    </row>
    <row r="37" spans="1:6" x14ac:dyDescent="0.2">
      <c r="A37" s="375"/>
      <c r="B37" s="373"/>
      <c r="C37" s="374"/>
      <c r="D37" s="375"/>
      <c r="E37" s="375"/>
      <c r="F37" s="375"/>
    </row>
    <row r="38" spans="1:6" x14ac:dyDescent="0.2">
      <c r="A38" s="375"/>
      <c r="B38" s="373"/>
      <c r="C38" s="374"/>
      <c r="D38" s="375"/>
      <c r="E38" s="375"/>
      <c r="F38" s="375"/>
    </row>
    <row r="39" spans="1:6" x14ac:dyDescent="0.2">
      <c r="A39" s="375"/>
      <c r="B39" s="373"/>
      <c r="C39" s="374"/>
      <c r="D39" s="375"/>
      <c r="E39" s="375"/>
      <c r="F39" s="375"/>
    </row>
    <row r="40" spans="1:6" ht="13.5" thickBot="1" x14ac:dyDescent="0.25">
      <c r="A40" s="375"/>
      <c r="B40" s="373"/>
      <c r="C40" s="374"/>
      <c r="D40" s="375"/>
      <c r="E40" s="375"/>
      <c r="F40" s="375"/>
    </row>
    <row r="41" spans="1:6" ht="15.75" customHeight="1" thickTop="1" thickBot="1" x14ac:dyDescent="0.25">
      <c r="A41" s="579" t="s">
        <v>154</v>
      </c>
      <c r="B41" s="580"/>
      <c r="C41" s="580"/>
      <c r="D41" s="580"/>
      <c r="E41" s="581"/>
      <c r="F41" s="375"/>
    </row>
    <row r="42" spans="1:6" ht="40.5" customHeight="1" thickTop="1" x14ac:dyDescent="0.2">
      <c r="A42" s="401">
        <v>59121400</v>
      </c>
      <c r="B42" s="582" t="s">
        <v>155</v>
      </c>
      <c r="C42" s="582"/>
      <c r="D42" s="582"/>
      <c r="E42" s="583"/>
      <c r="F42" s="375"/>
    </row>
    <row r="43" spans="1:6" ht="54" customHeight="1" x14ac:dyDescent="0.2">
      <c r="A43" s="402">
        <v>59301000</v>
      </c>
      <c r="B43" s="584" t="s">
        <v>156</v>
      </c>
      <c r="C43" s="584"/>
      <c r="D43" s="584"/>
      <c r="E43" s="585"/>
      <c r="F43" s="375"/>
    </row>
    <row r="44" spans="1:6" ht="40.5" customHeight="1" thickBot="1" x14ac:dyDescent="0.25">
      <c r="A44" s="403">
        <v>59302000</v>
      </c>
      <c r="B44" s="586" t="s">
        <v>157</v>
      </c>
      <c r="C44" s="586"/>
      <c r="D44" s="586"/>
      <c r="E44" s="587"/>
      <c r="F44" s="375"/>
    </row>
    <row r="45" spans="1:6" ht="13.5" thickTop="1" x14ac:dyDescent="0.2"/>
  </sheetData>
  <sheetProtection algorithmName="SHA-512" hashValue="nNw3uBvKHi/NV2BHwydAPQs4PnDevJHwx0enyL+IIjMEBaH4nEFqVrhyQObJd7KGU1z0ZdZ8g4cv0P2c25Lnvg==" saltValue="GMmbNSkU8D+i9F/TZVKJ7Q==" spinCount="100000" sheet="1" objects="1" scenarios="1"/>
  <mergeCells count="11">
    <mergeCell ref="D12:F15"/>
    <mergeCell ref="A18:A19"/>
    <mergeCell ref="B18:B19"/>
    <mergeCell ref="C18:E18"/>
    <mergeCell ref="A31:A32"/>
    <mergeCell ref="B31:B32"/>
    <mergeCell ref="A34:B36"/>
    <mergeCell ref="A41:E41"/>
    <mergeCell ref="B42:E42"/>
    <mergeCell ref="B43:E43"/>
    <mergeCell ref="B44:E44"/>
  </mergeCells>
  <pageMargins left="0.98425196850393704" right="0.70866141732283472" top="0.31496062992125984" bottom="0.98425196850393704" header="0.31496062992125984" footer="0.31496062992125984"/>
  <pageSetup paperSize="9" scale="71" fitToWidth="0" orientation="landscape" horizontalDpi="4294967293" verticalDpi="4294967293" r:id="rId1"/>
  <headerFooter>
    <oddFooter>&amp;LFormular sonderfinanzierter Mietzuschuss KiSt-Korrekturverfahren &amp;R&amp;P/&amp;N</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3" sqref="C3:D3"/>
    </sheetView>
  </sheetViews>
  <sheetFormatPr baseColWidth="10" defaultRowHeight="15" x14ac:dyDescent="0.25"/>
  <cols>
    <col min="1" max="1" width="4" style="8" customWidth="1"/>
    <col min="2" max="6" width="11.42578125" style="8"/>
    <col min="7" max="7" width="3.7109375" style="8" customWidth="1"/>
    <col min="8" max="238" width="11.42578125" style="8"/>
    <col min="239" max="239" width="3.7109375" style="8" customWidth="1"/>
    <col min="240" max="240" width="11.28515625" style="8" customWidth="1"/>
    <col min="241" max="252" width="4.140625" style="8" customWidth="1"/>
    <col min="253" max="253" width="10.85546875" style="8" customWidth="1"/>
    <col min="254" max="254" width="4.7109375" style="8" customWidth="1"/>
    <col min="255" max="255" width="11.42578125" style="8"/>
    <col min="256" max="256" width="15" style="8" customWidth="1"/>
    <col min="257" max="257" width="4.7109375" style="8" customWidth="1"/>
    <col min="258" max="258" width="8.5703125" style="8" customWidth="1"/>
    <col min="259" max="259" width="11.42578125" style="8" customWidth="1"/>
    <col min="260" max="260" width="11.5703125" style="8" bestFit="1" customWidth="1"/>
    <col min="261" max="261" width="4.7109375" style="8" customWidth="1"/>
    <col min="262" max="494" width="11.42578125" style="8"/>
    <col min="495" max="495" width="3.7109375" style="8" customWidth="1"/>
    <col min="496" max="496" width="11.28515625" style="8" customWidth="1"/>
    <col min="497" max="508" width="4.140625" style="8" customWidth="1"/>
    <col min="509" max="509" width="10.85546875" style="8" customWidth="1"/>
    <col min="510" max="510" width="4.7109375" style="8" customWidth="1"/>
    <col min="511" max="511" width="11.42578125" style="8"/>
    <col min="512" max="512" width="15" style="8" customWidth="1"/>
    <col min="513" max="513" width="4.7109375" style="8" customWidth="1"/>
    <col min="514" max="514" width="8.5703125" style="8" customWidth="1"/>
    <col min="515" max="515" width="11.42578125" style="8" customWidth="1"/>
    <col min="516" max="516" width="11.5703125" style="8" bestFit="1" customWidth="1"/>
    <col min="517" max="517" width="4.7109375" style="8" customWidth="1"/>
    <col min="518" max="750" width="11.42578125" style="8"/>
    <col min="751" max="751" width="3.7109375" style="8" customWidth="1"/>
    <col min="752" max="752" width="11.28515625" style="8" customWidth="1"/>
    <col min="753" max="764" width="4.140625" style="8" customWidth="1"/>
    <col min="765" max="765" width="10.85546875" style="8" customWidth="1"/>
    <col min="766" max="766" width="4.7109375" style="8" customWidth="1"/>
    <col min="767" max="767" width="11.42578125" style="8"/>
    <col min="768" max="768" width="15" style="8" customWidth="1"/>
    <col min="769" max="769" width="4.7109375" style="8" customWidth="1"/>
    <col min="770" max="770" width="8.5703125" style="8" customWidth="1"/>
    <col min="771" max="771" width="11.42578125" style="8" customWidth="1"/>
    <col min="772" max="772" width="11.5703125" style="8" bestFit="1" customWidth="1"/>
    <col min="773" max="773" width="4.7109375" style="8" customWidth="1"/>
    <col min="774" max="1006" width="11.42578125" style="8"/>
    <col min="1007" max="1007" width="3.7109375" style="8" customWidth="1"/>
    <col min="1008" max="1008" width="11.28515625" style="8" customWidth="1"/>
    <col min="1009" max="1020" width="4.140625" style="8" customWidth="1"/>
    <col min="1021" max="1021" width="10.85546875" style="8" customWidth="1"/>
    <col min="1022" max="1022" width="4.7109375" style="8" customWidth="1"/>
    <col min="1023" max="1023" width="11.42578125" style="8"/>
    <col min="1024" max="1024" width="15" style="8" customWidth="1"/>
    <col min="1025" max="1025" width="4.7109375" style="8" customWidth="1"/>
    <col min="1026" max="1026" width="8.5703125" style="8" customWidth="1"/>
    <col min="1027" max="1027" width="11.42578125" style="8" customWidth="1"/>
    <col min="1028" max="1028" width="11.5703125" style="8" bestFit="1" customWidth="1"/>
    <col min="1029" max="1029" width="4.7109375" style="8" customWidth="1"/>
    <col min="1030" max="1262" width="11.42578125" style="8"/>
    <col min="1263" max="1263" width="3.7109375" style="8" customWidth="1"/>
    <col min="1264" max="1264" width="11.28515625" style="8" customWidth="1"/>
    <col min="1265" max="1276" width="4.140625" style="8" customWidth="1"/>
    <col min="1277" max="1277" width="10.85546875" style="8" customWidth="1"/>
    <col min="1278" max="1278" width="4.7109375" style="8" customWidth="1"/>
    <col min="1279" max="1279" width="11.42578125" style="8"/>
    <col min="1280" max="1280" width="15" style="8" customWidth="1"/>
    <col min="1281" max="1281" width="4.7109375" style="8" customWidth="1"/>
    <col min="1282" max="1282" width="8.5703125" style="8" customWidth="1"/>
    <col min="1283" max="1283" width="11.42578125" style="8" customWidth="1"/>
    <col min="1284" max="1284" width="11.5703125" style="8" bestFit="1" customWidth="1"/>
    <col min="1285" max="1285" width="4.7109375" style="8" customWidth="1"/>
    <col min="1286" max="1518" width="11.42578125" style="8"/>
    <col min="1519" max="1519" width="3.7109375" style="8" customWidth="1"/>
    <col min="1520" max="1520" width="11.28515625" style="8" customWidth="1"/>
    <col min="1521" max="1532" width="4.140625" style="8" customWidth="1"/>
    <col min="1533" max="1533" width="10.85546875" style="8" customWidth="1"/>
    <col min="1534" max="1534" width="4.7109375" style="8" customWidth="1"/>
    <col min="1535" max="1535" width="11.42578125" style="8"/>
    <col min="1536" max="1536" width="15" style="8" customWidth="1"/>
    <col min="1537" max="1537" width="4.7109375" style="8" customWidth="1"/>
    <col min="1538" max="1538" width="8.5703125" style="8" customWidth="1"/>
    <col min="1539" max="1539" width="11.42578125" style="8" customWidth="1"/>
    <col min="1540" max="1540" width="11.5703125" style="8" bestFit="1" customWidth="1"/>
    <col min="1541" max="1541" width="4.7109375" style="8" customWidth="1"/>
    <col min="1542" max="1774" width="11.42578125" style="8"/>
    <col min="1775" max="1775" width="3.7109375" style="8" customWidth="1"/>
    <col min="1776" max="1776" width="11.28515625" style="8" customWidth="1"/>
    <col min="1777" max="1788" width="4.140625" style="8" customWidth="1"/>
    <col min="1789" max="1789" width="10.85546875" style="8" customWidth="1"/>
    <col min="1790" max="1790" width="4.7109375" style="8" customWidth="1"/>
    <col min="1791" max="1791" width="11.42578125" style="8"/>
    <col min="1792" max="1792" width="15" style="8" customWidth="1"/>
    <col min="1793" max="1793" width="4.7109375" style="8" customWidth="1"/>
    <col min="1794" max="1794" width="8.5703125" style="8" customWidth="1"/>
    <col min="1795" max="1795" width="11.42578125" style="8" customWidth="1"/>
    <col min="1796" max="1796" width="11.5703125" style="8" bestFit="1" customWidth="1"/>
    <col min="1797" max="1797" width="4.7109375" style="8" customWidth="1"/>
    <col min="1798" max="2030" width="11.42578125" style="8"/>
    <col min="2031" max="2031" width="3.7109375" style="8" customWidth="1"/>
    <col min="2032" max="2032" width="11.28515625" style="8" customWidth="1"/>
    <col min="2033" max="2044" width="4.140625" style="8" customWidth="1"/>
    <col min="2045" max="2045" width="10.85546875" style="8" customWidth="1"/>
    <col min="2046" max="2046" width="4.7109375" style="8" customWidth="1"/>
    <col min="2047" max="2047" width="11.42578125" style="8"/>
    <col min="2048" max="2048" width="15" style="8" customWidth="1"/>
    <col min="2049" max="2049" width="4.7109375" style="8" customWidth="1"/>
    <col min="2050" max="2050" width="8.5703125" style="8" customWidth="1"/>
    <col min="2051" max="2051" width="11.42578125" style="8" customWidth="1"/>
    <col min="2052" max="2052" width="11.5703125" style="8" bestFit="1" customWidth="1"/>
    <col min="2053" max="2053" width="4.7109375" style="8" customWidth="1"/>
    <col min="2054" max="2286" width="11.42578125" style="8"/>
    <col min="2287" max="2287" width="3.7109375" style="8" customWidth="1"/>
    <col min="2288" max="2288" width="11.28515625" style="8" customWidth="1"/>
    <col min="2289" max="2300" width="4.140625" style="8" customWidth="1"/>
    <col min="2301" max="2301" width="10.85546875" style="8" customWidth="1"/>
    <col min="2302" max="2302" width="4.7109375" style="8" customWidth="1"/>
    <col min="2303" max="2303" width="11.42578125" style="8"/>
    <col min="2304" max="2304" width="15" style="8" customWidth="1"/>
    <col min="2305" max="2305" width="4.7109375" style="8" customWidth="1"/>
    <col min="2306" max="2306" width="8.5703125" style="8" customWidth="1"/>
    <col min="2307" max="2307" width="11.42578125" style="8" customWidth="1"/>
    <col min="2308" max="2308" width="11.5703125" style="8" bestFit="1" customWidth="1"/>
    <col min="2309" max="2309" width="4.7109375" style="8" customWidth="1"/>
    <col min="2310" max="2542" width="11.42578125" style="8"/>
    <col min="2543" max="2543" width="3.7109375" style="8" customWidth="1"/>
    <col min="2544" max="2544" width="11.28515625" style="8" customWidth="1"/>
    <col min="2545" max="2556" width="4.140625" style="8" customWidth="1"/>
    <col min="2557" max="2557" width="10.85546875" style="8" customWidth="1"/>
    <col min="2558" max="2558" width="4.7109375" style="8" customWidth="1"/>
    <col min="2559" max="2559" width="11.42578125" style="8"/>
    <col min="2560" max="2560" width="15" style="8" customWidth="1"/>
    <col min="2561" max="2561" width="4.7109375" style="8" customWidth="1"/>
    <col min="2562" max="2562" width="8.5703125" style="8" customWidth="1"/>
    <col min="2563" max="2563" width="11.42578125" style="8" customWidth="1"/>
    <col min="2564" max="2564" width="11.5703125" style="8" bestFit="1" customWidth="1"/>
    <col min="2565" max="2565" width="4.7109375" style="8" customWidth="1"/>
    <col min="2566" max="2798" width="11.42578125" style="8"/>
    <col min="2799" max="2799" width="3.7109375" style="8" customWidth="1"/>
    <col min="2800" max="2800" width="11.28515625" style="8" customWidth="1"/>
    <col min="2801" max="2812" width="4.140625" style="8" customWidth="1"/>
    <col min="2813" max="2813" width="10.85546875" style="8" customWidth="1"/>
    <col min="2814" max="2814" width="4.7109375" style="8" customWidth="1"/>
    <col min="2815" max="2815" width="11.42578125" style="8"/>
    <col min="2816" max="2816" width="15" style="8" customWidth="1"/>
    <col min="2817" max="2817" width="4.7109375" style="8" customWidth="1"/>
    <col min="2818" max="2818" width="8.5703125" style="8" customWidth="1"/>
    <col min="2819" max="2819" width="11.42578125" style="8" customWidth="1"/>
    <col min="2820" max="2820" width="11.5703125" style="8" bestFit="1" customWidth="1"/>
    <col min="2821" max="2821" width="4.7109375" style="8" customWidth="1"/>
    <col min="2822" max="3054" width="11.42578125" style="8"/>
    <col min="3055" max="3055" width="3.7109375" style="8" customWidth="1"/>
    <col min="3056" max="3056" width="11.28515625" style="8" customWidth="1"/>
    <col min="3057" max="3068" width="4.140625" style="8" customWidth="1"/>
    <col min="3069" max="3069" width="10.85546875" style="8" customWidth="1"/>
    <col min="3070" max="3070" width="4.7109375" style="8" customWidth="1"/>
    <col min="3071" max="3071" width="11.42578125" style="8"/>
    <col min="3072" max="3072" width="15" style="8" customWidth="1"/>
    <col min="3073" max="3073" width="4.7109375" style="8" customWidth="1"/>
    <col min="3074" max="3074" width="8.5703125" style="8" customWidth="1"/>
    <col min="3075" max="3075" width="11.42578125" style="8" customWidth="1"/>
    <col min="3076" max="3076" width="11.5703125" style="8" bestFit="1" customWidth="1"/>
    <col min="3077" max="3077" width="4.7109375" style="8" customWidth="1"/>
    <col min="3078" max="3310" width="11.42578125" style="8"/>
    <col min="3311" max="3311" width="3.7109375" style="8" customWidth="1"/>
    <col min="3312" max="3312" width="11.28515625" style="8" customWidth="1"/>
    <col min="3313" max="3324" width="4.140625" style="8" customWidth="1"/>
    <col min="3325" max="3325" width="10.85546875" style="8" customWidth="1"/>
    <col min="3326" max="3326" width="4.7109375" style="8" customWidth="1"/>
    <col min="3327" max="3327" width="11.42578125" style="8"/>
    <col min="3328" max="3328" width="15" style="8" customWidth="1"/>
    <col min="3329" max="3329" width="4.7109375" style="8" customWidth="1"/>
    <col min="3330" max="3330" width="8.5703125" style="8" customWidth="1"/>
    <col min="3331" max="3331" width="11.42578125" style="8" customWidth="1"/>
    <col min="3332" max="3332" width="11.5703125" style="8" bestFit="1" customWidth="1"/>
    <col min="3333" max="3333" width="4.7109375" style="8" customWidth="1"/>
    <col min="3334" max="3566" width="11.42578125" style="8"/>
    <col min="3567" max="3567" width="3.7109375" style="8" customWidth="1"/>
    <col min="3568" max="3568" width="11.28515625" style="8" customWidth="1"/>
    <col min="3569" max="3580" width="4.140625" style="8" customWidth="1"/>
    <col min="3581" max="3581" width="10.85546875" style="8" customWidth="1"/>
    <col min="3582" max="3582" width="4.7109375" style="8" customWidth="1"/>
    <col min="3583" max="3583" width="11.42578125" style="8"/>
    <col min="3584" max="3584" width="15" style="8" customWidth="1"/>
    <col min="3585" max="3585" width="4.7109375" style="8" customWidth="1"/>
    <col min="3586" max="3586" width="8.5703125" style="8" customWidth="1"/>
    <col min="3587" max="3587" width="11.42578125" style="8" customWidth="1"/>
    <col min="3588" max="3588" width="11.5703125" style="8" bestFit="1" customWidth="1"/>
    <col min="3589" max="3589" width="4.7109375" style="8" customWidth="1"/>
    <col min="3590" max="3822" width="11.42578125" style="8"/>
    <col min="3823" max="3823" width="3.7109375" style="8" customWidth="1"/>
    <col min="3824" max="3824" width="11.28515625" style="8" customWidth="1"/>
    <col min="3825" max="3836" width="4.140625" style="8" customWidth="1"/>
    <col min="3837" max="3837" width="10.85546875" style="8" customWidth="1"/>
    <col min="3838" max="3838" width="4.7109375" style="8" customWidth="1"/>
    <col min="3839" max="3839" width="11.42578125" style="8"/>
    <col min="3840" max="3840" width="15" style="8" customWidth="1"/>
    <col min="3841" max="3841" width="4.7109375" style="8" customWidth="1"/>
    <col min="3842" max="3842" width="8.5703125" style="8" customWidth="1"/>
    <col min="3843" max="3843" width="11.42578125" style="8" customWidth="1"/>
    <col min="3844" max="3844" width="11.5703125" style="8" bestFit="1" customWidth="1"/>
    <col min="3845" max="3845" width="4.7109375" style="8" customWidth="1"/>
    <col min="3846" max="4078" width="11.42578125" style="8"/>
    <col min="4079" max="4079" width="3.7109375" style="8" customWidth="1"/>
    <col min="4080" max="4080" width="11.28515625" style="8" customWidth="1"/>
    <col min="4081" max="4092" width="4.140625" style="8" customWidth="1"/>
    <col min="4093" max="4093" width="10.85546875" style="8" customWidth="1"/>
    <col min="4094" max="4094" width="4.7109375" style="8" customWidth="1"/>
    <col min="4095" max="4095" width="11.42578125" style="8"/>
    <col min="4096" max="4096" width="15" style="8" customWidth="1"/>
    <col min="4097" max="4097" width="4.7109375" style="8" customWidth="1"/>
    <col min="4098" max="4098" width="8.5703125" style="8" customWidth="1"/>
    <col min="4099" max="4099" width="11.42578125" style="8" customWidth="1"/>
    <col min="4100" max="4100" width="11.5703125" style="8" bestFit="1" customWidth="1"/>
    <col min="4101" max="4101" width="4.7109375" style="8" customWidth="1"/>
    <col min="4102" max="4334" width="11.42578125" style="8"/>
    <col min="4335" max="4335" width="3.7109375" style="8" customWidth="1"/>
    <col min="4336" max="4336" width="11.28515625" style="8" customWidth="1"/>
    <col min="4337" max="4348" width="4.140625" style="8" customWidth="1"/>
    <col min="4349" max="4349" width="10.85546875" style="8" customWidth="1"/>
    <col min="4350" max="4350" width="4.7109375" style="8" customWidth="1"/>
    <col min="4351" max="4351" width="11.42578125" style="8"/>
    <col min="4352" max="4352" width="15" style="8" customWidth="1"/>
    <col min="4353" max="4353" width="4.7109375" style="8" customWidth="1"/>
    <col min="4354" max="4354" width="8.5703125" style="8" customWidth="1"/>
    <col min="4355" max="4355" width="11.42578125" style="8" customWidth="1"/>
    <col min="4356" max="4356" width="11.5703125" style="8" bestFit="1" customWidth="1"/>
    <col min="4357" max="4357" width="4.7109375" style="8" customWidth="1"/>
    <col min="4358" max="4590" width="11.42578125" style="8"/>
    <col min="4591" max="4591" width="3.7109375" style="8" customWidth="1"/>
    <col min="4592" max="4592" width="11.28515625" style="8" customWidth="1"/>
    <col min="4593" max="4604" width="4.140625" style="8" customWidth="1"/>
    <col min="4605" max="4605" width="10.85546875" style="8" customWidth="1"/>
    <col min="4606" max="4606" width="4.7109375" style="8" customWidth="1"/>
    <col min="4607" max="4607" width="11.42578125" style="8"/>
    <col min="4608" max="4608" width="15" style="8" customWidth="1"/>
    <col min="4609" max="4609" width="4.7109375" style="8" customWidth="1"/>
    <col min="4610" max="4610" width="8.5703125" style="8" customWidth="1"/>
    <col min="4611" max="4611" width="11.42578125" style="8" customWidth="1"/>
    <col min="4612" max="4612" width="11.5703125" style="8" bestFit="1" customWidth="1"/>
    <col min="4613" max="4613" width="4.7109375" style="8" customWidth="1"/>
    <col min="4614" max="4846" width="11.42578125" style="8"/>
    <col min="4847" max="4847" width="3.7109375" style="8" customWidth="1"/>
    <col min="4848" max="4848" width="11.28515625" style="8" customWidth="1"/>
    <col min="4849" max="4860" width="4.140625" style="8" customWidth="1"/>
    <col min="4861" max="4861" width="10.85546875" style="8" customWidth="1"/>
    <col min="4862" max="4862" width="4.7109375" style="8" customWidth="1"/>
    <col min="4863" max="4863" width="11.42578125" style="8"/>
    <col min="4864" max="4864" width="15" style="8" customWidth="1"/>
    <col min="4865" max="4865" width="4.7109375" style="8" customWidth="1"/>
    <col min="4866" max="4866" width="8.5703125" style="8" customWidth="1"/>
    <col min="4867" max="4867" width="11.42578125" style="8" customWidth="1"/>
    <col min="4868" max="4868" width="11.5703125" style="8" bestFit="1" customWidth="1"/>
    <col min="4869" max="4869" width="4.7109375" style="8" customWidth="1"/>
    <col min="4870" max="5102" width="11.42578125" style="8"/>
    <col min="5103" max="5103" width="3.7109375" style="8" customWidth="1"/>
    <col min="5104" max="5104" width="11.28515625" style="8" customWidth="1"/>
    <col min="5105" max="5116" width="4.140625" style="8" customWidth="1"/>
    <col min="5117" max="5117" width="10.85546875" style="8" customWidth="1"/>
    <col min="5118" max="5118" width="4.7109375" style="8" customWidth="1"/>
    <col min="5119" max="5119" width="11.42578125" style="8"/>
    <col min="5120" max="5120" width="15" style="8" customWidth="1"/>
    <col min="5121" max="5121" width="4.7109375" style="8" customWidth="1"/>
    <col min="5122" max="5122" width="8.5703125" style="8" customWidth="1"/>
    <col min="5123" max="5123" width="11.42578125" style="8" customWidth="1"/>
    <col min="5124" max="5124" width="11.5703125" style="8" bestFit="1" customWidth="1"/>
    <col min="5125" max="5125" width="4.7109375" style="8" customWidth="1"/>
    <col min="5126" max="5358" width="11.42578125" style="8"/>
    <col min="5359" max="5359" width="3.7109375" style="8" customWidth="1"/>
    <col min="5360" max="5360" width="11.28515625" style="8" customWidth="1"/>
    <col min="5361" max="5372" width="4.140625" style="8" customWidth="1"/>
    <col min="5373" max="5373" width="10.85546875" style="8" customWidth="1"/>
    <col min="5374" max="5374" width="4.7109375" style="8" customWidth="1"/>
    <col min="5375" max="5375" width="11.42578125" style="8"/>
    <col min="5376" max="5376" width="15" style="8" customWidth="1"/>
    <col min="5377" max="5377" width="4.7109375" style="8" customWidth="1"/>
    <col min="5378" max="5378" width="8.5703125" style="8" customWidth="1"/>
    <col min="5379" max="5379" width="11.42578125" style="8" customWidth="1"/>
    <col min="5380" max="5380" width="11.5703125" style="8" bestFit="1" customWidth="1"/>
    <col min="5381" max="5381" width="4.7109375" style="8" customWidth="1"/>
    <col min="5382" max="5614" width="11.42578125" style="8"/>
    <col min="5615" max="5615" width="3.7109375" style="8" customWidth="1"/>
    <col min="5616" max="5616" width="11.28515625" style="8" customWidth="1"/>
    <col min="5617" max="5628" width="4.140625" style="8" customWidth="1"/>
    <col min="5629" max="5629" width="10.85546875" style="8" customWidth="1"/>
    <col min="5630" max="5630" width="4.7109375" style="8" customWidth="1"/>
    <col min="5631" max="5631" width="11.42578125" style="8"/>
    <col min="5632" max="5632" width="15" style="8" customWidth="1"/>
    <col min="5633" max="5633" width="4.7109375" style="8" customWidth="1"/>
    <col min="5634" max="5634" width="8.5703125" style="8" customWidth="1"/>
    <col min="5635" max="5635" width="11.42578125" style="8" customWidth="1"/>
    <col min="5636" max="5636" width="11.5703125" style="8" bestFit="1" customWidth="1"/>
    <col min="5637" max="5637" width="4.7109375" style="8" customWidth="1"/>
    <col min="5638" max="5870" width="11.42578125" style="8"/>
    <col min="5871" max="5871" width="3.7109375" style="8" customWidth="1"/>
    <col min="5872" max="5872" width="11.28515625" style="8" customWidth="1"/>
    <col min="5873" max="5884" width="4.140625" style="8" customWidth="1"/>
    <col min="5885" max="5885" width="10.85546875" style="8" customWidth="1"/>
    <col min="5886" max="5886" width="4.7109375" style="8" customWidth="1"/>
    <col min="5887" max="5887" width="11.42578125" style="8"/>
    <col min="5888" max="5888" width="15" style="8" customWidth="1"/>
    <col min="5889" max="5889" width="4.7109375" style="8" customWidth="1"/>
    <col min="5890" max="5890" width="8.5703125" style="8" customWidth="1"/>
    <col min="5891" max="5891" width="11.42578125" style="8" customWidth="1"/>
    <col min="5892" max="5892" width="11.5703125" style="8" bestFit="1" customWidth="1"/>
    <col min="5893" max="5893" width="4.7109375" style="8" customWidth="1"/>
    <col min="5894" max="6126" width="11.42578125" style="8"/>
    <col min="6127" max="6127" width="3.7109375" style="8" customWidth="1"/>
    <col min="6128" max="6128" width="11.28515625" style="8" customWidth="1"/>
    <col min="6129" max="6140" width="4.140625" style="8" customWidth="1"/>
    <col min="6141" max="6141" width="10.85546875" style="8" customWidth="1"/>
    <col min="6142" max="6142" width="4.7109375" style="8" customWidth="1"/>
    <col min="6143" max="6143" width="11.42578125" style="8"/>
    <col min="6144" max="6144" width="15" style="8" customWidth="1"/>
    <col min="6145" max="6145" width="4.7109375" style="8" customWidth="1"/>
    <col min="6146" max="6146" width="8.5703125" style="8" customWidth="1"/>
    <col min="6147" max="6147" width="11.42578125" style="8" customWidth="1"/>
    <col min="6148" max="6148" width="11.5703125" style="8" bestFit="1" customWidth="1"/>
    <col min="6149" max="6149" width="4.7109375" style="8" customWidth="1"/>
    <col min="6150" max="6382" width="11.42578125" style="8"/>
    <col min="6383" max="6383" width="3.7109375" style="8" customWidth="1"/>
    <col min="6384" max="6384" width="11.28515625" style="8" customWidth="1"/>
    <col min="6385" max="6396" width="4.140625" style="8" customWidth="1"/>
    <col min="6397" max="6397" width="10.85546875" style="8" customWidth="1"/>
    <col min="6398" max="6398" width="4.7109375" style="8" customWidth="1"/>
    <col min="6399" max="6399" width="11.42578125" style="8"/>
    <col min="6400" max="6400" width="15" style="8" customWidth="1"/>
    <col min="6401" max="6401" width="4.7109375" style="8" customWidth="1"/>
    <col min="6402" max="6402" width="8.5703125" style="8" customWidth="1"/>
    <col min="6403" max="6403" width="11.42578125" style="8" customWidth="1"/>
    <col min="6404" max="6404" width="11.5703125" style="8" bestFit="1" customWidth="1"/>
    <col min="6405" max="6405" width="4.7109375" style="8" customWidth="1"/>
    <col min="6406" max="6638" width="11.42578125" style="8"/>
    <col min="6639" max="6639" width="3.7109375" style="8" customWidth="1"/>
    <col min="6640" max="6640" width="11.28515625" style="8" customWidth="1"/>
    <col min="6641" max="6652" width="4.140625" style="8" customWidth="1"/>
    <col min="6653" max="6653" width="10.85546875" style="8" customWidth="1"/>
    <col min="6654" max="6654" width="4.7109375" style="8" customWidth="1"/>
    <col min="6655" max="6655" width="11.42578125" style="8"/>
    <col min="6656" max="6656" width="15" style="8" customWidth="1"/>
    <col min="6657" max="6657" width="4.7109375" style="8" customWidth="1"/>
    <col min="6658" max="6658" width="8.5703125" style="8" customWidth="1"/>
    <col min="6659" max="6659" width="11.42578125" style="8" customWidth="1"/>
    <col min="6660" max="6660" width="11.5703125" style="8" bestFit="1" customWidth="1"/>
    <col min="6661" max="6661" width="4.7109375" style="8" customWidth="1"/>
    <col min="6662" max="6894" width="11.42578125" style="8"/>
    <col min="6895" max="6895" width="3.7109375" style="8" customWidth="1"/>
    <col min="6896" max="6896" width="11.28515625" style="8" customWidth="1"/>
    <col min="6897" max="6908" width="4.140625" style="8" customWidth="1"/>
    <col min="6909" max="6909" width="10.85546875" style="8" customWidth="1"/>
    <col min="6910" max="6910" width="4.7109375" style="8" customWidth="1"/>
    <col min="6911" max="6911" width="11.42578125" style="8"/>
    <col min="6912" max="6912" width="15" style="8" customWidth="1"/>
    <col min="6913" max="6913" width="4.7109375" style="8" customWidth="1"/>
    <col min="6914" max="6914" width="8.5703125" style="8" customWidth="1"/>
    <col min="6915" max="6915" width="11.42578125" style="8" customWidth="1"/>
    <col min="6916" max="6916" width="11.5703125" style="8" bestFit="1" customWidth="1"/>
    <col min="6917" max="6917" width="4.7109375" style="8" customWidth="1"/>
    <col min="6918" max="7150" width="11.42578125" style="8"/>
    <col min="7151" max="7151" width="3.7109375" style="8" customWidth="1"/>
    <col min="7152" max="7152" width="11.28515625" style="8" customWidth="1"/>
    <col min="7153" max="7164" width="4.140625" style="8" customWidth="1"/>
    <col min="7165" max="7165" width="10.85546875" style="8" customWidth="1"/>
    <col min="7166" max="7166" width="4.7109375" style="8" customWidth="1"/>
    <col min="7167" max="7167" width="11.42578125" style="8"/>
    <col min="7168" max="7168" width="15" style="8" customWidth="1"/>
    <col min="7169" max="7169" width="4.7109375" style="8" customWidth="1"/>
    <col min="7170" max="7170" width="8.5703125" style="8" customWidth="1"/>
    <col min="7171" max="7171" width="11.42578125" style="8" customWidth="1"/>
    <col min="7172" max="7172" width="11.5703125" style="8" bestFit="1" customWidth="1"/>
    <col min="7173" max="7173" width="4.7109375" style="8" customWidth="1"/>
    <col min="7174" max="7406" width="11.42578125" style="8"/>
    <col min="7407" max="7407" width="3.7109375" style="8" customWidth="1"/>
    <col min="7408" max="7408" width="11.28515625" style="8" customWidth="1"/>
    <col min="7409" max="7420" width="4.140625" style="8" customWidth="1"/>
    <col min="7421" max="7421" width="10.85546875" style="8" customWidth="1"/>
    <col min="7422" max="7422" width="4.7109375" style="8" customWidth="1"/>
    <col min="7423" max="7423" width="11.42578125" style="8"/>
    <col min="7424" max="7424" width="15" style="8" customWidth="1"/>
    <col min="7425" max="7425" width="4.7109375" style="8" customWidth="1"/>
    <col min="7426" max="7426" width="8.5703125" style="8" customWidth="1"/>
    <col min="7427" max="7427" width="11.42578125" style="8" customWidth="1"/>
    <col min="7428" max="7428" width="11.5703125" style="8" bestFit="1" customWidth="1"/>
    <col min="7429" max="7429" width="4.7109375" style="8" customWidth="1"/>
    <col min="7430" max="7662" width="11.42578125" style="8"/>
    <col min="7663" max="7663" width="3.7109375" style="8" customWidth="1"/>
    <col min="7664" max="7664" width="11.28515625" style="8" customWidth="1"/>
    <col min="7665" max="7676" width="4.140625" style="8" customWidth="1"/>
    <col min="7677" max="7677" width="10.85546875" style="8" customWidth="1"/>
    <col min="7678" max="7678" width="4.7109375" style="8" customWidth="1"/>
    <col min="7679" max="7679" width="11.42578125" style="8"/>
    <col min="7680" max="7680" width="15" style="8" customWidth="1"/>
    <col min="7681" max="7681" width="4.7109375" style="8" customWidth="1"/>
    <col min="7682" max="7682" width="8.5703125" style="8" customWidth="1"/>
    <col min="7683" max="7683" width="11.42578125" style="8" customWidth="1"/>
    <col min="7684" max="7684" width="11.5703125" style="8" bestFit="1" customWidth="1"/>
    <col min="7685" max="7685" width="4.7109375" style="8" customWidth="1"/>
    <col min="7686" max="7918" width="11.42578125" style="8"/>
    <col min="7919" max="7919" width="3.7109375" style="8" customWidth="1"/>
    <col min="7920" max="7920" width="11.28515625" style="8" customWidth="1"/>
    <col min="7921" max="7932" width="4.140625" style="8" customWidth="1"/>
    <col min="7933" max="7933" width="10.85546875" style="8" customWidth="1"/>
    <col min="7934" max="7934" width="4.7109375" style="8" customWidth="1"/>
    <col min="7935" max="7935" width="11.42578125" style="8"/>
    <col min="7936" max="7936" width="15" style="8" customWidth="1"/>
    <col min="7937" max="7937" width="4.7109375" style="8" customWidth="1"/>
    <col min="7938" max="7938" width="8.5703125" style="8" customWidth="1"/>
    <col min="7939" max="7939" width="11.42578125" style="8" customWidth="1"/>
    <col min="7940" max="7940" width="11.5703125" style="8" bestFit="1" customWidth="1"/>
    <col min="7941" max="7941" width="4.7109375" style="8" customWidth="1"/>
    <col min="7942" max="8174" width="11.42578125" style="8"/>
    <col min="8175" max="8175" width="3.7109375" style="8" customWidth="1"/>
    <col min="8176" max="8176" width="11.28515625" style="8" customWidth="1"/>
    <col min="8177" max="8188" width="4.140625" style="8" customWidth="1"/>
    <col min="8189" max="8189" width="10.85546875" style="8" customWidth="1"/>
    <col min="8190" max="8190" width="4.7109375" style="8" customWidth="1"/>
    <col min="8191" max="8191" width="11.42578125" style="8"/>
    <col min="8192" max="8192" width="15" style="8" customWidth="1"/>
    <col min="8193" max="8193" width="4.7109375" style="8" customWidth="1"/>
    <col min="8194" max="8194" width="8.5703125" style="8" customWidth="1"/>
    <col min="8195" max="8195" width="11.42578125" style="8" customWidth="1"/>
    <col min="8196" max="8196" width="11.5703125" style="8" bestFit="1" customWidth="1"/>
    <col min="8197" max="8197" width="4.7109375" style="8" customWidth="1"/>
    <col min="8198" max="8430" width="11.42578125" style="8"/>
    <col min="8431" max="8431" width="3.7109375" style="8" customWidth="1"/>
    <col min="8432" max="8432" width="11.28515625" style="8" customWidth="1"/>
    <col min="8433" max="8444" width="4.140625" style="8" customWidth="1"/>
    <col min="8445" max="8445" width="10.85546875" style="8" customWidth="1"/>
    <col min="8446" max="8446" width="4.7109375" style="8" customWidth="1"/>
    <col min="8447" max="8447" width="11.42578125" style="8"/>
    <col min="8448" max="8448" width="15" style="8" customWidth="1"/>
    <col min="8449" max="8449" width="4.7109375" style="8" customWidth="1"/>
    <col min="8450" max="8450" width="8.5703125" style="8" customWidth="1"/>
    <col min="8451" max="8451" width="11.42578125" style="8" customWidth="1"/>
    <col min="8452" max="8452" width="11.5703125" style="8" bestFit="1" customWidth="1"/>
    <col min="8453" max="8453" width="4.7109375" style="8" customWidth="1"/>
    <col min="8454" max="8686" width="11.42578125" style="8"/>
    <col min="8687" max="8687" width="3.7109375" style="8" customWidth="1"/>
    <col min="8688" max="8688" width="11.28515625" style="8" customWidth="1"/>
    <col min="8689" max="8700" width="4.140625" style="8" customWidth="1"/>
    <col min="8701" max="8701" width="10.85546875" style="8" customWidth="1"/>
    <col min="8702" max="8702" width="4.7109375" style="8" customWidth="1"/>
    <col min="8703" max="8703" width="11.42578125" style="8"/>
    <col min="8704" max="8704" width="15" style="8" customWidth="1"/>
    <col min="8705" max="8705" width="4.7109375" style="8" customWidth="1"/>
    <col min="8706" max="8706" width="8.5703125" style="8" customWidth="1"/>
    <col min="8707" max="8707" width="11.42578125" style="8" customWidth="1"/>
    <col min="8708" max="8708" width="11.5703125" style="8" bestFit="1" customWidth="1"/>
    <col min="8709" max="8709" width="4.7109375" style="8" customWidth="1"/>
    <col min="8710" max="8942" width="11.42578125" style="8"/>
    <col min="8943" max="8943" width="3.7109375" style="8" customWidth="1"/>
    <col min="8944" max="8944" width="11.28515625" style="8" customWidth="1"/>
    <col min="8945" max="8956" width="4.140625" style="8" customWidth="1"/>
    <col min="8957" max="8957" width="10.85546875" style="8" customWidth="1"/>
    <col min="8958" max="8958" width="4.7109375" style="8" customWidth="1"/>
    <col min="8959" max="8959" width="11.42578125" style="8"/>
    <col min="8960" max="8960" width="15" style="8" customWidth="1"/>
    <col min="8961" max="8961" width="4.7109375" style="8" customWidth="1"/>
    <col min="8962" max="8962" width="8.5703125" style="8" customWidth="1"/>
    <col min="8963" max="8963" width="11.42578125" style="8" customWidth="1"/>
    <col min="8964" max="8964" width="11.5703125" style="8" bestFit="1" customWidth="1"/>
    <col min="8965" max="8965" width="4.7109375" style="8" customWidth="1"/>
    <col min="8966" max="9198" width="11.42578125" style="8"/>
    <col min="9199" max="9199" width="3.7109375" style="8" customWidth="1"/>
    <col min="9200" max="9200" width="11.28515625" style="8" customWidth="1"/>
    <col min="9201" max="9212" width="4.140625" style="8" customWidth="1"/>
    <col min="9213" max="9213" width="10.85546875" style="8" customWidth="1"/>
    <col min="9214" max="9214" width="4.7109375" style="8" customWidth="1"/>
    <col min="9215" max="9215" width="11.42578125" style="8"/>
    <col min="9216" max="9216" width="15" style="8" customWidth="1"/>
    <col min="9217" max="9217" width="4.7109375" style="8" customWidth="1"/>
    <col min="9218" max="9218" width="8.5703125" style="8" customWidth="1"/>
    <col min="9219" max="9219" width="11.42578125" style="8" customWidth="1"/>
    <col min="9220" max="9220" width="11.5703125" style="8" bestFit="1" customWidth="1"/>
    <col min="9221" max="9221" width="4.7109375" style="8" customWidth="1"/>
    <col min="9222" max="9454" width="11.42578125" style="8"/>
    <col min="9455" max="9455" width="3.7109375" style="8" customWidth="1"/>
    <col min="9456" max="9456" width="11.28515625" style="8" customWidth="1"/>
    <col min="9457" max="9468" width="4.140625" style="8" customWidth="1"/>
    <col min="9469" max="9469" width="10.85546875" style="8" customWidth="1"/>
    <col min="9470" max="9470" width="4.7109375" style="8" customWidth="1"/>
    <col min="9471" max="9471" width="11.42578125" style="8"/>
    <col min="9472" max="9472" width="15" style="8" customWidth="1"/>
    <col min="9473" max="9473" width="4.7109375" style="8" customWidth="1"/>
    <col min="9474" max="9474" width="8.5703125" style="8" customWidth="1"/>
    <col min="9475" max="9475" width="11.42578125" style="8" customWidth="1"/>
    <col min="9476" max="9476" width="11.5703125" style="8" bestFit="1" customWidth="1"/>
    <col min="9477" max="9477" width="4.7109375" style="8" customWidth="1"/>
    <col min="9478" max="9710" width="11.42578125" style="8"/>
    <col min="9711" max="9711" width="3.7109375" style="8" customWidth="1"/>
    <col min="9712" max="9712" width="11.28515625" style="8" customWidth="1"/>
    <col min="9713" max="9724" width="4.140625" style="8" customWidth="1"/>
    <col min="9725" max="9725" width="10.85546875" style="8" customWidth="1"/>
    <col min="9726" max="9726" width="4.7109375" style="8" customWidth="1"/>
    <col min="9727" max="9727" width="11.42578125" style="8"/>
    <col min="9728" max="9728" width="15" style="8" customWidth="1"/>
    <col min="9729" max="9729" width="4.7109375" style="8" customWidth="1"/>
    <col min="9730" max="9730" width="8.5703125" style="8" customWidth="1"/>
    <col min="9731" max="9731" width="11.42578125" style="8" customWidth="1"/>
    <col min="9732" max="9732" width="11.5703125" style="8" bestFit="1" customWidth="1"/>
    <col min="9733" max="9733" width="4.7109375" style="8" customWidth="1"/>
    <col min="9734" max="9966" width="11.42578125" style="8"/>
    <col min="9967" max="9967" width="3.7109375" style="8" customWidth="1"/>
    <col min="9968" max="9968" width="11.28515625" style="8" customWidth="1"/>
    <col min="9969" max="9980" width="4.140625" style="8" customWidth="1"/>
    <col min="9981" max="9981" width="10.85546875" style="8" customWidth="1"/>
    <col min="9982" max="9982" width="4.7109375" style="8" customWidth="1"/>
    <col min="9983" max="9983" width="11.42578125" style="8"/>
    <col min="9984" max="9984" width="15" style="8" customWidth="1"/>
    <col min="9985" max="9985" width="4.7109375" style="8" customWidth="1"/>
    <col min="9986" max="9986" width="8.5703125" style="8" customWidth="1"/>
    <col min="9987" max="9987" width="11.42578125" style="8" customWidth="1"/>
    <col min="9988" max="9988" width="11.5703125" style="8" bestFit="1" customWidth="1"/>
    <col min="9989" max="9989" width="4.7109375" style="8" customWidth="1"/>
    <col min="9990" max="10222" width="11.42578125" style="8"/>
    <col min="10223" max="10223" width="3.7109375" style="8" customWidth="1"/>
    <col min="10224" max="10224" width="11.28515625" style="8" customWidth="1"/>
    <col min="10225" max="10236" width="4.140625" style="8" customWidth="1"/>
    <col min="10237" max="10237" width="10.85546875" style="8" customWidth="1"/>
    <col min="10238" max="10238" width="4.7109375" style="8" customWidth="1"/>
    <col min="10239" max="10239" width="11.42578125" style="8"/>
    <col min="10240" max="10240" width="15" style="8" customWidth="1"/>
    <col min="10241" max="10241" width="4.7109375" style="8" customWidth="1"/>
    <col min="10242" max="10242" width="8.5703125" style="8" customWidth="1"/>
    <col min="10243" max="10243" width="11.42578125" style="8" customWidth="1"/>
    <col min="10244" max="10244" width="11.5703125" style="8" bestFit="1" customWidth="1"/>
    <col min="10245" max="10245" width="4.7109375" style="8" customWidth="1"/>
    <col min="10246" max="10478" width="11.42578125" style="8"/>
    <col min="10479" max="10479" width="3.7109375" style="8" customWidth="1"/>
    <col min="10480" max="10480" width="11.28515625" style="8" customWidth="1"/>
    <col min="10481" max="10492" width="4.140625" style="8" customWidth="1"/>
    <col min="10493" max="10493" width="10.85546875" style="8" customWidth="1"/>
    <col min="10494" max="10494" width="4.7109375" style="8" customWidth="1"/>
    <col min="10495" max="10495" width="11.42578125" style="8"/>
    <col min="10496" max="10496" width="15" style="8" customWidth="1"/>
    <col min="10497" max="10497" width="4.7109375" style="8" customWidth="1"/>
    <col min="10498" max="10498" width="8.5703125" style="8" customWidth="1"/>
    <col min="10499" max="10499" width="11.42578125" style="8" customWidth="1"/>
    <col min="10500" max="10500" width="11.5703125" style="8" bestFit="1" customWidth="1"/>
    <col min="10501" max="10501" width="4.7109375" style="8" customWidth="1"/>
    <col min="10502" max="10734" width="11.42578125" style="8"/>
    <col min="10735" max="10735" width="3.7109375" style="8" customWidth="1"/>
    <col min="10736" max="10736" width="11.28515625" style="8" customWidth="1"/>
    <col min="10737" max="10748" width="4.140625" style="8" customWidth="1"/>
    <col min="10749" max="10749" width="10.85546875" style="8" customWidth="1"/>
    <col min="10750" max="10750" width="4.7109375" style="8" customWidth="1"/>
    <col min="10751" max="10751" width="11.42578125" style="8"/>
    <col min="10752" max="10752" width="15" style="8" customWidth="1"/>
    <col min="10753" max="10753" width="4.7109375" style="8" customWidth="1"/>
    <col min="10754" max="10754" width="8.5703125" style="8" customWidth="1"/>
    <col min="10755" max="10755" width="11.42578125" style="8" customWidth="1"/>
    <col min="10756" max="10756" width="11.5703125" style="8" bestFit="1" customWidth="1"/>
    <col min="10757" max="10757" width="4.7109375" style="8" customWidth="1"/>
    <col min="10758" max="10990" width="11.42578125" style="8"/>
    <col min="10991" max="10991" width="3.7109375" style="8" customWidth="1"/>
    <col min="10992" max="10992" width="11.28515625" style="8" customWidth="1"/>
    <col min="10993" max="11004" width="4.140625" style="8" customWidth="1"/>
    <col min="11005" max="11005" width="10.85546875" style="8" customWidth="1"/>
    <col min="11006" max="11006" width="4.7109375" style="8" customWidth="1"/>
    <col min="11007" max="11007" width="11.42578125" style="8"/>
    <col min="11008" max="11008" width="15" style="8" customWidth="1"/>
    <col min="11009" max="11009" width="4.7109375" style="8" customWidth="1"/>
    <col min="11010" max="11010" width="8.5703125" style="8" customWidth="1"/>
    <col min="11011" max="11011" width="11.42578125" style="8" customWidth="1"/>
    <col min="11012" max="11012" width="11.5703125" style="8" bestFit="1" customWidth="1"/>
    <col min="11013" max="11013" width="4.7109375" style="8" customWidth="1"/>
    <col min="11014" max="11246" width="11.42578125" style="8"/>
    <col min="11247" max="11247" width="3.7109375" style="8" customWidth="1"/>
    <col min="11248" max="11248" width="11.28515625" style="8" customWidth="1"/>
    <col min="11249" max="11260" width="4.140625" style="8" customWidth="1"/>
    <col min="11261" max="11261" width="10.85546875" style="8" customWidth="1"/>
    <col min="11262" max="11262" width="4.7109375" style="8" customWidth="1"/>
    <col min="11263" max="11263" width="11.42578125" style="8"/>
    <col min="11264" max="11264" width="15" style="8" customWidth="1"/>
    <col min="11265" max="11265" width="4.7109375" style="8" customWidth="1"/>
    <col min="11266" max="11266" width="8.5703125" style="8" customWidth="1"/>
    <col min="11267" max="11267" width="11.42578125" style="8" customWidth="1"/>
    <col min="11268" max="11268" width="11.5703125" style="8" bestFit="1" customWidth="1"/>
    <col min="11269" max="11269" width="4.7109375" style="8" customWidth="1"/>
    <col min="11270" max="11502" width="11.42578125" style="8"/>
    <col min="11503" max="11503" width="3.7109375" style="8" customWidth="1"/>
    <col min="11504" max="11504" width="11.28515625" style="8" customWidth="1"/>
    <col min="11505" max="11516" width="4.140625" style="8" customWidth="1"/>
    <col min="11517" max="11517" width="10.85546875" style="8" customWidth="1"/>
    <col min="11518" max="11518" width="4.7109375" style="8" customWidth="1"/>
    <col min="11519" max="11519" width="11.42578125" style="8"/>
    <col min="11520" max="11520" width="15" style="8" customWidth="1"/>
    <col min="11521" max="11521" width="4.7109375" style="8" customWidth="1"/>
    <col min="11522" max="11522" width="8.5703125" style="8" customWidth="1"/>
    <col min="11523" max="11523" width="11.42578125" style="8" customWidth="1"/>
    <col min="11524" max="11524" width="11.5703125" style="8" bestFit="1" customWidth="1"/>
    <col min="11525" max="11525" width="4.7109375" style="8" customWidth="1"/>
    <col min="11526" max="11758" width="11.42578125" style="8"/>
    <col min="11759" max="11759" width="3.7109375" style="8" customWidth="1"/>
    <col min="11760" max="11760" width="11.28515625" style="8" customWidth="1"/>
    <col min="11761" max="11772" width="4.140625" style="8" customWidth="1"/>
    <col min="11773" max="11773" width="10.85546875" style="8" customWidth="1"/>
    <col min="11774" max="11774" width="4.7109375" style="8" customWidth="1"/>
    <col min="11775" max="11775" width="11.42578125" style="8"/>
    <col min="11776" max="11776" width="15" style="8" customWidth="1"/>
    <col min="11777" max="11777" width="4.7109375" style="8" customWidth="1"/>
    <col min="11778" max="11778" width="8.5703125" style="8" customWidth="1"/>
    <col min="11779" max="11779" width="11.42578125" style="8" customWidth="1"/>
    <col min="11780" max="11780" width="11.5703125" style="8" bestFit="1" customWidth="1"/>
    <col min="11781" max="11781" width="4.7109375" style="8" customWidth="1"/>
    <col min="11782" max="12014" width="11.42578125" style="8"/>
    <col min="12015" max="12015" width="3.7109375" style="8" customWidth="1"/>
    <col min="12016" max="12016" width="11.28515625" style="8" customWidth="1"/>
    <col min="12017" max="12028" width="4.140625" style="8" customWidth="1"/>
    <col min="12029" max="12029" width="10.85546875" style="8" customWidth="1"/>
    <col min="12030" max="12030" width="4.7109375" style="8" customWidth="1"/>
    <col min="12031" max="12031" width="11.42578125" style="8"/>
    <col min="12032" max="12032" width="15" style="8" customWidth="1"/>
    <col min="12033" max="12033" width="4.7109375" style="8" customWidth="1"/>
    <col min="12034" max="12034" width="8.5703125" style="8" customWidth="1"/>
    <col min="12035" max="12035" width="11.42578125" style="8" customWidth="1"/>
    <col min="12036" max="12036" width="11.5703125" style="8" bestFit="1" customWidth="1"/>
    <col min="12037" max="12037" width="4.7109375" style="8" customWidth="1"/>
    <col min="12038" max="12270" width="11.42578125" style="8"/>
    <col min="12271" max="12271" width="3.7109375" style="8" customWidth="1"/>
    <col min="12272" max="12272" width="11.28515625" style="8" customWidth="1"/>
    <col min="12273" max="12284" width="4.140625" style="8" customWidth="1"/>
    <col min="12285" max="12285" width="10.85546875" style="8" customWidth="1"/>
    <col min="12286" max="12286" width="4.7109375" style="8" customWidth="1"/>
    <col min="12287" max="12287" width="11.42578125" style="8"/>
    <col min="12288" max="12288" width="15" style="8" customWidth="1"/>
    <col min="12289" max="12289" width="4.7109375" style="8" customWidth="1"/>
    <col min="12290" max="12290" width="8.5703125" style="8" customWidth="1"/>
    <col min="12291" max="12291" width="11.42578125" style="8" customWidth="1"/>
    <col min="12292" max="12292" width="11.5703125" style="8" bestFit="1" customWidth="1"/>
    <col min="12293" max="12293" width="4.7109375" style="8" customWidth="1"/>
    <col min="12294" max="12526" width="11.42578125" style="8"/>
    <col min="12527" max="12527" width="3.7109375" style="8" customWidth="1"/>
    <col min="12528" max="12528" width="11.28515625" style="8" customWidth="1"/>
    <col min="12529" max="12540" width="4.140625" style="8" customWidth="1"/>
    <col min="12541" max="12541" width="10.85546875" style="8" customWidth="1"/>
    <col min="12542" max="12542" width="4.7109375" style="8" customWidth="1"/>
    <col min="12543" max="12543" width="11.42578125" style="8"/>
    <col min="12544" max="12544" width="15" style="8" customWidth="1"/>
    <col min="12545" max="12545" width="4.7109375" style="8" customWidth="1"/>
    <col min="12546" max="12546" width="8.5703125" style="8" customWidth="1"/>
    <col min="12547" max="12547" width="11.42578125" style="8" customWidth="1"/>
    <col min="12548" max="12548" width="11.5703125" style="8" bestFit="1" customWidth="1"/>
    <col min="12549" max="12549" width="4.7109375" style="8" customWidth="1"/>
    <col min="12550" max="12782" width="11.42578125" style="8"/>
    <col min="12783" max="12783" width="3.7109375" style="8" customWidth="1"/>
    <col min="12784" max="12784" width="11.28515625" style="8" customWidth="1"/>
    <col min="12785" max="12796" width="4.140625" style="8" customWidth="1"/>
    <col min="12797" max="12797" width="10.85546875" style="8" customWidth="1"/>
    <col min="12798" max="12798" width="4.7109375" style="8" customWidth="1"/>
    <col min="12799" max="12799" width="11.42578125" style="8"/>
    <col min="12800" max="12800" width="15" style="8" customWidth="1"/>
    <col min="12801" max="12801" width="4.7109375" style="8" customWidth="1"/>
    <col min="12802" max="12802" width="8.5703125" style="8" customWidth="1"/>
    <col min="12803" max="12803" width="11.42578125" style="8" customWidth="1"/>
    <col min="12804" max="12804" width="11.5703125" style="8" bestFit="1" customWidth="1"/>
    <col min="12805" max="12805" width="4.7109375" style="8" customWidth="1"/>
    <col min="12806" max="13038" width="11.42578125" style="8"/>
    <col min="13039" max="13039" width="3.7109375" style="8" customWidth="1"/>
    <col min="13040" max="13040" width="11.28515625" style="8" customWidth="1"/>
    <col min="13041" max="13052" width="4.140625" style="8" customWidth="1"/>
    <col min="13053" max="13053" width="10.85546875" style="8" customWidth="1"/>
    <col min="13054" max="13054" width="4.7109375" style="8" customWidth="1"/>
    <col min="13055" max="13055" width="11.42578125" style="8"/>
    <col min="13056" max="13056" width="15" style="8" customWidth="1"/>
    <col min="13057" max="13057" width="4.7109375" style="8" customWidth="1"/>
    <col min="13058" max="13058" width="8.5703125" style="8" customWidth="1"/>
    <col min="13059" max="13059" width="11.42578125" style="8" customWidth="1"/>
    <col min="13060" max="13060" width="11.5703125" style="8" bestFit="1" customWidth="1"/>
    <col min="13061" max="13061" width="4.7109375" style="8" customWidth="1"/>
    <col min="13062" max="13294" width="11.42578125" style="8"/>
    <col min="13295" max="13295" width="3.7109375" style="8" customWidth="1"/>
    <col min="13296" max="13296" width="11.28515625" style="8" customWidth="1"/>
    <col min="13297" max="13308" width="4.140625" style="8" customWidth="1"/>
    <col min="13309" max="13309" width="10.85546875" style="8" customWidth="1"/>
    <col min="13310" max="13310" width="4.7109375" style="8" customWidth="1"/>
    <col min="13311" max="13311" width="11.42578125" style="8"/>
    <col min="13312" max="13312" width="15" style="8" customWidth="1"/>
    <col min="13313" max="13313" width="4.7109375" style="8" customWidth="1"/>
    <col min="13314" max="13314" width="8.5703125" style="8" customWidth="1"/>
    <col min="13315" max="13315" width="11.42578125" style="8" customWidth="1"/>
    <col min="13316" max="13316" width="11.5703125" style="8" bestFit="1" customWidth="1"/>
    <col min="13317" max="13317" width="4.7109375" style="8" customWidth="1"/>
    <col min="13318" max="13550" width="11.42578125" style="8"/>
    <col min="13551" max="13551" width="3.7109375" style="8" customWidth="1"/>
    <col min="13552" max="13552" width="11.28515625" style="8" customWidth="1"/>
    <col min="13553" max="13564" width="4.140625" style="8" customWidth="1"/>
    <col min="13565" max="13565" width="10.85546875" style="8" customWidth="1"/>
    <col min="13566" max="13566" width="4.7109375" style="8" customWidth="1"/>
    <col min="13567" max="13567" width="11.42578125" style="8"/>
    <col min="13568" max="13568" width="15" style="8" customWidth="1"/>
    <col min="13569" max="13569" width="4.7109375" style="8" customWidth="1"/>
    <col min="13570" max="13570" width="8.5703125" style="8" customWidth="1"/>
    <col min="13571" max="13571" width="11.42578125" style="8" customWidth="1"/>
    <col min="13572" max="13572" width="11.5703125" style="8" bestFit="1" customWidth="1"/>
    <col min="13573" max="13573" width="4.7109375" style="8" customWidth="1"/>
    <col min="13574" max="13806" width="11.42578125" style="8"/>
    <col min="13807" max="13807" width="3.7109375" style="8" customWidth="1"/>
    <col min="13808" max="13808" width="11.28515625" style="8" customWidth="1"/>
    <col min="13809" max="13820" width="4.140625" style="8" customWidth="1"/>
    <col min="13821" max="13821" width="10.85546875" style="8" customWidth="1"/>
    <col min="13822" max="13822" width="4.7109375" style="8" customWidth="1"/>
    <col min="13823" max="13823" width="11.42578125" style="8"/>
    <col min="13824" max="13824" width="15" style="8" customWidth="1"/>
    <col min="13825" max="13825" width="4.7109375" style="8" customWidth="1"/>
    <col min="13826" max="13826" width="8.5703125" style="8" customWidth="1"/>
    <col min="13827" max="13827" width="11.42578125" style="8" customWidth="1"/>
    <col min="13828" max="13828" width="11.5703125" style="8" bestFit="1" customWidth="1"/>
    <col min="13829" max="13829" width="4.7109375" style="8" customWidth="1"/>
    <col min="13830" max="14062" width="11.42578125" style="8"/>
    <col min="14063" max="14063" width="3.7109375" style="8" customWidth="1"/>
    <col min="14064" max="14064" width="11.28515625" style="8" customWidth="1"/>
    <col min="14065" max="14076" width="4.140625" style="8" customWidth="1"/>
    <col min="14077" max="14077" width="10.85546875" style="8" customWidth="1"/>
    <col min="14078" max="14078" width="4.7109375" style="8" customWidth="1"/>
    <col min="14079" max="14079" width="11.42578125" style="8"/>
    <col min="14080" max="14080" width="15" style="8" customWidth="1"/>
    <col min="14081" max="14081" width="4.7109375" style="8" customWidth="1"/>
    <col min="14082" max="14082" width="8.5703125" style="8" customWidth="1"/>
    <col min="14083" max="14083" width="11.42578125" style="8" customWidth="1"/>
    <col min="14084" max="14084" width="11.5703125" style="8" bestFit="1" customWidth="1"/>
    <col min="14085" max="14085" width="4.7109375" style="8" customWidth="1"/>
    <col min="14086" max="14318" width="11.42578125" style="8"/>
    <col min="14319" max="14319" width="3.7109375" style="8" customWidth="1"/>
    <col min="14320" max="14320" width="11.28515625" style="8" customWidth="1"/>
    <col min="14321" max="14332" width="4.140625" style="8" customWidth="1"/>
    <col min="14333" max="14333" width="10.85546875" style="8" customWidth="1"/>
    <col min="14334" max="14334" width="4.7109375" style="8" customWidth="1"/>
    <col min="14335" max="14335" width="11.42578125" style="8"/>
    <col min="14336" max="14336" width="15" style="8" customWidth="1"/>
    <col min="14337" max="14337" width="4.7109375" style="8" customWidth="1"/>
    <col min="14338" max="14338" width="8.5703125" style="8" customWidth="1"/>
    <col min="14339" max="14339" width="11.42578125" style="8" customWidth="1"/>
    <col min="14340" max="14340" width="11.5703125" style="8" bestFit="1" customWidth="1"/>
    <col min="14341" max="14341" width="4.7109375" style="8" customWidth="1"/>
    <col min="14342" max="14574" width="11.42578125" style="8"/>
    <col min="14575" max="14575" width="3.7109375" style="8" customWidth="1"/>
    <col min="14576" max="14576" width="11.28515625" style="8" customWidth="1"/>
    <col min="14577" max="14588" width="4.140625" style="8" customWidth="1"/>
    <col min="14589" max="14589" width="10.85546875" style="8" customWidth="1"/>
    <col min="14590" max="14590" width="4.7109375" style="8" customWidth="1"/>
    <col min="14591" max="14591" width="11.42578125" style="8"/>
    <col min="14592" max="14592" width="15" style="8" customWidth="1"/>
    <col min="14593" max="14593" width="4.7109375" style="8" customWidth="1"/>
    <col min="14594" max="14594" width="8.5703125" style="8" customWidth="1"/>
    <col min="14595" max="14595" width="11.42578125" style="8" customWidth="1"/>
    <col min="14596" max="14596" width="11.5703125" style="8" bestFit="1" customWidth="1"/>
    <col min="14597" max="14597" width="4.7109375" style="8" customWidth="1"/>
    <col min="14598" max="14830" width="11.42578125" style="8"/>
    <col min="14831" max="14831" width="3.7109375" style="8" customWidth="1"/>
    <col min="14832" max="14832" width="11.28515625" style="8" customWidth="1"/>
    <col min="14833" max="14844" width="4.140625" style="8" customWidth="1"/>
    <col min="14845" max="14845" width="10.85546875" style="8" customWidth="1"/>
    <col min="14846" max="14846" width="4.7109375" style="8" customWidth="1"/>
    <col min="14847" max="14847" width="11.42578125" style="8"/>
    <col min="14848" max="14848" width="15" style="8" customWidth="1"/>
    <col min="14849" max="14849" width="4.7109375" style="8" customWidth="1"/>
    <col min="14850" max="14850" width="8.5703125" style="8" customWidth="1"/>
    <col min="14851" max="14851" width="11.42578125" style="8" customWidth="1"/>
    <col min="14852" max="14852" width="11.5703125" style="8" bestFit="1" customWidth="1"/>
    <col min="14853" max="14853" width="4.7109375" style="8" customWidth="1"/>
    <col min="14854" max="15086" width="11.42578125" style="8"/>
    <col min="15087" max="15087" width="3.7109375" style="8" customWidth="1"/>
    <col min="15088" max="15088" width="11.28515625" style="8" customWidth="1"/>
    <col min="15089" max="15100" width="4.140625" style="8" customWidth="1"/>
    <col min="15101" max="15101" width="10.85546875" style="8" customWidth="1"/>
    <col min="15102" max="15102" width="4.7109375" style="8" customWidth="1"/>
    <col min="15103" max="15103" width="11.42578125" style="8"/>
    <col min="15104" max="15104" width="15" style="8" customWidth="1"/>
    <col min="15105" max="15105" width="4.7109375" style="8" customWidth="1"/>
    <col min="15106" max="15106" width="8.5703125" style="8" customWidth="1"/>
    <col min="15107" max="15107" width="11.42578125" style="8" customWidth="1"/>
    <col min="15108" max="15108" width="11.5703125" style="8" bestFit="1" customWidth="1"/>
    <col min="15109" max="15109" width="4.7109375" style="8" customWidth="1"/>
    <col min="15110" max="15342" width="11.42578125" style="8"/>
    <col min="15343" max="15343" width="3.7109375" style="8" customWidth="1"/>
    <col min="15344" max="15344" width="11.28515625" style="8" customWidth="1"/>
    <col min="15345" max="15356" width="4.140625" style="8" customWidth="1"/>
    <col min="15357" max="15357" width="10.85546875" style="8" customWidth="1"/>
    <col min="15358" max="15358" width="4.7109375" style="8" customWidth="1"/>
    <col min="15359" max="15359" width="11.42578125" style="8"/>
    <col min="15360" max="15360" width="15" style="8" customWidth="1"/>
    <col min="15361" max="15361" width="4.7109375" style="8" customWidth="1"/>
    <col min="15362" max="15362" width="8.5703125" style="8" customWidth="1"/>
    <col min="15363" max="15363" width="11.42578125" style="8" customWidth="1"/>
    <col min="15364" max="15364" width="11.5703125" style="8" bestFit="1" customWidth="1"/>
    <col min="15365" max="15365" width="4.7109375" style="8" customWidth="1"/>
    <col min="15366" max="15598" width="11.42578125" style="8"/>
    <col min="15599" max="15599" width="3.7109375" style="8" customWidth="1"/>
    <col min="15600" max="15600" width="11.28515625" style="8" customWidth="1"/>
    <col min="15601" max="15612" width="4.140625" style="8" customWidth="1"/>
    <col min="15613" max="15613" width="10.85546875" style="8" customWidth="1"/>
    <col min="15614" max="15614" width="4.7109375" style="8" customWidth="1"/>
    <col min="15615" max="15615" width="11.42578125" style="8"/>
    <col min="15616" max="15616" width="15" style="8" customWidth="1"/>
    <col min="15617" max="15617" width="4.7109375" style="8" customWidth="1"/>
    <col min="15618" max="15618" width="8.5703125" style="8" customWidth="1"/>
    <col min="15619" max="15619" width="11.42578125" style="8" customWidth="1"/>
    <col min="15620" max="15620" width="11.5703125" style="8" bestFit="1" customWidth="1"/>
    <col min="15621" max="15621" width="4.7109375" style="8" customWidth="1"/>
    <col min="15622" max="15854" width="11.42578125" style="8"/>
    <col min="15855" max="15855" width="3.7109375" style="8" customWidth="1"/>
    <col min="15856" max="15856" width="11.28515625" style="8" customWidth="1"/>
    <col min="15857" max="15868" width="4.140625" style="8" customWidth="1"/>
    <col min="15869" max="15869" width="10.85546875" style="8" customWidth="1"/>
    <col min="15870" max="15870" width="4.7109375" style="8" customWidth="1"/>
    <col min="15871" max="15871" width="11.42578125" style="8"/>
    <col min="15872" max="15872" width="15" style="8" customWidth="1"/>
    <col min="15873" max="15873" width="4.7109375" style="8" customWidth="1"/>
    <col min="15874" max="15874" width="8.5703125" style="8" customWidth="1"/>
    <col min="15875" max="15875" width="11.42578125" style="8" customWidth="1"/>
    <col min="15876" max="15876" width="11.5703125" style="8" bestFit="1" customWidth="1"/>
    <col min="15877" max="15877" width="4.7109375" style="8" customWidth="1"/>
    <col min="15878" max="16110" width="11.42578125" style="8"/>
    <col min="16111" max="16111" width="3.7109375" style="8" customWidth="1"/>
    <col min="16112" max="16112" width="11.28515625" style="8" customWidth="1"/>
    <col min="16113" max="16124" width="4.140625" style="8" customWidth="1"/>
    <col min="16125" max="16125" width="10.85546875" style="8" customWidth="1"/>
    <col min="16126" max="16126" width="4.7109375" style="8" customWidth="1"/>
    <col min="16127" max="16127" width="11.42578125" style="8"/>
    <col min="16128" max="16128" width="15" style="8" customWidth="1"/>
    <col min="16129" max="16129" width="4.7109375" style="8" customWidth="1"/>
    <col min="16130" max="16130" width="8.5703125" style="8" customWidth="1"/>
    <col min="16131" max="16131" width="11.42578125" style="8" customWidth="1"/>
    <col min="16132" max="16132" width="11.5703125" style="8" bestFit="1" customWidth="1"/>
    <col min="16133" max="16133" width="4.7109375" style="8" customWidth="1"/>
    <col min="16134" max="16384" width="11.42578125" style="8"/>
  </cols>
  <sheetData>
    <row r="1" spans="2:8" ht="15.75" thickBot="1" x14ac:dyDescent="0.3">
      <c r="B1" s="7"/>
      <c r="C1" s="7"/>
      <c r="D1" s="7"/>
      <c r="E1" s="7"/>
      <c r="F1" s="7"/>
      <c r="G1" s="7"/>
    </row>
    <row r="2" spans="2:8" x14ac:dyDescent="0.25">
      <c r="B2" s="9"/>
      <c r="C2" s="607">
        <v>2013</v>
      </c>
      <c r="D2" s="608"/>
      <c r="E2" s="7"/>
      <c r="F2" s="7"/>
      <c r="G2" s="7"/>
    </row>
    <row r="3" spans="2:8" ht="15.75" thickBot="1" x14ac:dyDescent="0.3">
      <c r="B3" s="11"/>
      <c r="C3" s="609">
        <v>2014</v>
      </c>
      <c r="D3" s="610"/>
      <c r="E3" s="7"/>
      <c r="F3" s="7"/>
      <c r="G3" s="7"/>
      <c r="H3" s="7"/>
    </row>
    <row r="4" spans="2:8" x14ac:dyDescent="0.25">
      <c r="B4" s="7"/>
      <c r="C4" s="7"/>
      <c r="D4" s="7"/>
      <c r="E4" s="7"/>
      <c r="F4" s="7"/>
      <c r="G4" s="7"/>
    </row>
    <row r="5" spans="2:8" ht="75" customHeight="1" x14ac:dyDescent="0.25">
      <c r="B5" s="12" t="s">
        <v>43</v>
      </c>
      <c r="C5" s="13" t="s">
        <v>44</v>
      </c>
      <c r="D5" s="14" t="s">
        <v>45</v>
      </c>
      <c r="E5" s="14" t="s">
        <v>46</v>
      </c>
      <c r="F5" s="15" t="s">
        <v>47</v>
      </c>
      <c r="G5" s="16"/>
    </row>
    <row r="6" spans="2:8" x14ac:dyDescent="0.25">
      <c r="B6" s="17" t="s">
        <v>62</v>
      </c>
      <c r="C6" s="18">
        <v>4620.1499999999996</v>
      </c>
      <c r="D6" s="18">
        <v>15931.72</v>
      </c>
      <c r="E6" s="18"/>
      <c r="F6" s="19"/>
      <c r="G6" s="18"/>
    </row>
    <row r="7" spans="2:8" x14ac:dyDescent="0.25">
      <c r="B7" s="17" t="s">
        <v>64</v>
      </c>
      <c r="C7" s="18">
        <v>6190.83</v>
      </c>
      <c r="D7" s="18">
        <v>15931.72</v>
      </c>
      <c r="E7" s="18"/>
      <c r="F7" s="19"/>
      <c r="G7" s="18"/>
    </row>
    <row r="8" spans="2:8" x14ac:dyDescent="0.25">
      <c r="B8" s="17" t="s">
        <v>66</v>
      </c>
      <c r="C8" s="18">
        <v>7939.32</v>
      </c>
      <c r="D8" s="18">
        <v>15931.72</v>
      </c>
      <c r="E8" s="18"/>
      <c r="F8" s="19"/>
      <c r="G8" s="18"/>
    </row>
    <row r="9" spans="2:8" x14ac:dyDescent="0.25">
      <c r="B9" s="20"/>
      <c r="C9" s="20"/>
      <c r="D9" s="20"/>
      <c r="E9" s="20"/>
      <c r="F9" s="20"/>
      <c r="G9" s="18"/>
    </row>
    <row r="10" spans="2:8" s="21" customFormat="1" ht="5.0999999999999996" customHeight="1" x14ac:dyDescent="0.25">
      <c r="C10" s="22"/>
      <c r="D10" s="22"/>
      <c r="E10" s="22"/>
      <c r="F10" s="22"/>
      <c r="G10" s="22"/>
    </row>
    <row r="11" spans="2:8" x14ac:dyDescent="0.25">
      <c r="B11" s="23" t="s">
        <v>69</v>
      </c>
      <c r="C11" s="24">
        <v>9525.01</v>
      </c>
      <c r="D11" s="24">
        <v>15931.72</v>
      </c>
      <c r="E11" s="24"/>
      <c r="F11" s="25"/>
      <c r="G11" s="18"/>
    </row>
    <row r="12" spans="2:8" x14ac:dyDescent="0.25">
      <c r="B12" s="17" t="s">
        <v>71</v>
      </c>
      <c r="C12" s="18">
        <v>12780.25</v>
      </c>
      <c r="D12" s="18">
        <v>15931.72</v>
      </c>
      <c r="E12" s="18"/>
      <c r="F12" s="19"/>
      <c r="G12" s="18"/>
    </row>
    <row r="13" spans="2:8" x14ac:dyDescent="0.25">
      <c r="B13" s="17" t="s">
        <v>73</v>
      </c>
      <c r="C13" s="18">
        <v>16391.09</v>
      </c>
      <c r="D13" s="18">
        <v>18391.09</v>
      </c>
      <c r="E13" s="18"/>
      <c r="F13" s="19"/>
      <c r="G13" s="18"/>
    </row>
    <row r="14" spans="2:8" x14ac:dyDescent="0.25">
      <c r="B14" s="20"/>
      <c r="C14" s="20"/>
      <c r="D14" s="20"/>
      <c r="E14" s="20"/>
      <c r="F14" s="20"/>
      <c r="G14" s="18"/>
    </row>
    <row r="15" spans="2:8" s="21" customFormat="1" ht="5.0999999999999996" customHeight="1" x14ac:dyDescent="0.25">
      <c r="C15" s="22"/>
      <c r="D15" s="22"/>
      <c r="E15" s="22"/>
      <c r="F15" s="7"/>
      <c r="G15" s="7"/>
    </row>
    <row r="16" spans="2:8" x14ac:dyDescent="0.25">
      <c r="B16" s="23" t="s">
        <v>75</v>
      </c>
      <c r="C16" s="24">
        <v>3409.86</v>
      </c>
      <c r="D16" s="24">
        <v>15931.72</v>
      </c>
      <c r="E16" s="24"/>
      <c r="F16" s="25"/>
      <c r="G16" s="18"/>
    </row>
    <row r="17" spans="1:7" x14ac:dyDescent="0.25">
      <c r="B17" s="17" t="s">
        <v>77</v>
      </c>
      <c r="C17" s="18">
        <v>4551.92</v>
      </c>
      <c r="D17" s="18">
        <v>15931.72</v>
      </c>
      <c r="E17" s="18"/>
      <c r="F17" s="19"/>
      <c r="G17" s="18"/>
    </row>
    <row r="18" spans="1:7" x14ac:dyDescent="0.25">
      <c r="B18" s="17" t="s">
        <v>79</v>
      </c>
      <c r="C18" s="18">
        <v>7295.21</v>
      </c>
      <c r="D18" s="18">
        <v>15931.72</v>
      </c>
      <c r="E18" s="18"/>
      <c r="F18" s="19"/>
      <c r="G18" s="18"/>
    </row>
    <row r="19" spans="1:7" x14ac:dyDescent="0.25">
      <c r="B19" s="20"/>
      <c r="C19" s="20"/>
      <c r="D19" s="20"/>
      <c r="E19" s="20"/>
      <c r="F19" s="20"/>
      <c r="G19" s="18"/>
    </row>
    <row r="20" spans="1:7" ht="5.0999999999999996" customHeight="1" x14ac:dyDescent="0.25">
      <c r="C20" s="22"/>
      <c r="D20" s="22"/>
      <c r="E20" s="22"/>
      <c r="F20" s="7"/>
      <c r="G20" s="7"/>
    </row>
    <row r="21" spans="1:7" x14ac:dyDescent="0.25">
      <c r="B21" s="7"/>
      <c r="C21" s="7"/>
      <c r="D21" s="7"/>
      <c r="E21" s="7"/>
      <c r="F21" s="7"/>
      <c r="G21" s="18"/>
    </row>
    <row r="22" spans="1:7" x14ac:dyDescent="0.25">
      <c r="B22" s="7"/>
      <c r="C22" s="7"/>
      <c r="D22" s="7"/>
      <c r="E22" s="7"/>
      <c r="F22" s="7"/>
      <c r="G22" s="7"/>
    </row>
    <row r="23" spans="1:7" ht="22.5" customHeight="1" x14ac:dyDescent="0.25">
      <c r="A23" s="27"/>
      <c r="B23" s="29"/>
      <c r="C23" s="29"/>
      <c r="D23" s="35"/>
      <c r="E23" s="35"/>
      <c r="F23" s="33"/>
      <c r="G23" s="29"/>
    </row>
    <row r="24" spans="1:7" ht="22.5" customHeight="1" x14ac:dyDescent="0.25">
      <c r="A24" s="27"/>
      <c r="B24" s="29"/>
      <c r="C24" s="29"/>
      <c r="D24" s="30"/>
      <c r="E24" s="34"/>
      <c r="F24" s="606"/>
      <c r="G24" s="606"/>
    </row>
    <row r="25" spans="1:7" ht="22.5" customHeight="1" x14ac:dyDescent="0.25">
      <c r="A25" s="27"/>
      <c r="B25" s="29"/>
      <c r="C25" s="29"/>
      <c r="D25" s="30"/>
      <c r="E25" s="34"/>
      <c r="F25" s="606"/>
      <c r="G25" s="606"/>
    </row>
    <row r="26" spans="1:7" ht="22.5" customHeight="1" x14ac:dyDescent="0.25">
      <c r="A26" s="27"/>
      <c r="B26" s="29"/>
      <c r="C26" s="29"/>
      <c r="D26" s="606"/>
      <c r="E26" s="606"/>
      <c r="F26" s="606"/>
      <c r="G26" s="606"/>
    </row>
    <row r="27" spans="1:7" ht="22.5" customHeight="1" x14ac:dyDescent="0.25">
      <c r="A27" s="27"/>
      <c r="B27" s="29"/>
      <c r="C27" s="29"/>
      <c r="D27" s="29"/>
      <c r="E27" s="29"/>
      <c r="F27" s="29"/>
      <c r="G27" s="29"/>
    </row>
    <row r="28" spans="1:7" ht="22.5" customHeight="1" x14ac:dyDescent="0.25">
      <c r="A28" s="27"/>
      <c r="B28" s="29"/>
      <c r="C28" s="29"/>
      <c r="D28" s="32"/>
      <c r="E28" s="32"/>
      <c r="F28" s="29"/>
      <c r="G28" s="29"/>
    </row>
    <row r="29" spans="1:7" ht="22.5" customHeight="1" x14ac:dyDescent="0.25">
      <c r="A29" s="27"/>
      <c r="B29" s="29"/>
      <c r="C29" s="29"/>
      <c r="D29" s="29"/>
      <c r="E29" s="29"/>
      <c r="F29" s="29"/>
      <c r="G29" s="29"/>
    </row>
    <row r="30" spans="1:7" ht="22.5" customHeight="1" x14ac:dyDescent="0.25">
      <c r="A30" s="27"/>
      <c r="B30" s="29"/>
      <c r="C30" s="29"/>
      <c r="D30" s="29"/>
      <c r="E30" s="29"/>
      <c r="F30" s="29"/>
      <c r="G30" s="31"/>
    </row>
    <row r="31" spans="1:7" x14ac:dyDescent="0.25">
      <c r="B31" s="7"/>
      <c r="C31" s="7"/>
      <c r="D31" s="7"/>
      <c r="E31" s="7"/>
      <c r="F31" s="7"/>
      <c r="G31" s="7"/>
    </row>
    <row r="32" spans="1:7" x14ac:dyDescent="0.25">
      <c r="B32" s="7"/>
      <c r="C32" s="7"/>
      <c r="D32" s="7"/>
      <c r="E32" s="7"/>
      <c r="F32" s="7"/>
      <c r="G32" s="7"/>
    </row>
    <row r="33" spans="2:7" x14ac:dyDescent="0.25">
      <c r="B33" s="7"/>
      <c r="C33" s="7"/>
      <c r="D33" s="7"/>
      <c r="E33" s="7"/>
      <c r="F33" s="7"/>
      <c r="G33" s="7"/>
    </row>
    <row r="34" spans="2:7" x14ac:dyDescent="0.25">
      <c r="B34" s="7"/>
      <c r="C34" s="7"/>
      <c r="D34" s="7"/>
      <c r="E34" s="7"/>
      <c r="F34" s="7"/>
      <c r="G34" s="7"/>
    </row>
    <row r="35" spans="2:7" ht="20.100000000000001" customHeight="1" x14ac:dyDescent="0.25">
      <c r="B35" s="7"/>
      <c r="C35" s="7"/>
      <c r="D35" s="7"/>
      <c r="E35" s="7"/>
      <c r="F35" s="7"/>
      <c r="G35" s="7"/>
    </row>
    <row r="36" spans="2:7" ht="20.100000000000001" customHeight="1" x14ac:dyDescent="0.25">
      <c r="B36" s="7"/>
      <c r="C36" s="7"/>
      <c r="D36" s="7"/>
      <c r="E36" s="7"/>
      <c r="F36" s="7"/>
      <c r="G36" s="7"/>
    </row>
    <row r="37" spans="2:7" ht="20.100000000000001" customHeight="1" x14ac:dyDescent="0.25">
      <c r="B37" s="7"/>
      <c r="C37" s="7"/>
      <c r="D37" s="7"/>
      <c r="E37" s="7"/>
      <c r="F37" s="7"/>
      <c r="G37" s="7"/>
    </row>
    <row r="38" spans="2:7" ht="20.100000000000001" customHeight="1" x14ac:dyDescent="0.25">
      <c r="B38" s="7"/>
      <c r="C38" s="7"/>
      <c r="D38" s="7"/>
      <c r="E38" s="7"/>
      <c r="F38" s="7"/>
      <c r="G38" s="7"/>
    </row>
  </sheetData>
  <mergeCells count="5">
    <mergeCell ref="F24:G24"/>
    <mergeCell ref="F25:G25"/>
    <mergeCell ref="D26:G26"/>
    <mergeCell ref="C2:D2"/>
    <mergeCell ref="C3:D3"/>
  </mergeCells>
  <pageMargins left="0.51181102362204722" right="0.51181102362204722" top="0.59055118110236227" bottom="0.59055118110236227" header="0.31496062992125984" footer="0.31496062992125984"/>
  <pageSetup paperSize="9" scale="72" orientation="landscape" verticalDpi="4294967293" r:id="rId1"/>
  <headerFooter>
    <oddFooter>&amp;C&amp;Z&amp;F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3" sqref="C3:D3"/>
    </sheetView>
  </sheetViews>
  <sheetFormatPr baseColWidth="10" defaultRowHeight="15" x14ac:dyDescent="0.25"/>
  <cols>
    <col min="1" max="1" width="4" style="8" customWidth="1"/>
    <col min="2" max="6" width="11.42578125" style="8"/>
    <col min="7" max="7" width="3.7109375" style="8" customWidth="1"/>
    <col min="8" max="238" width="11.42578125" style="8"/>
    <col min="239" max="239" width="3.7109375" style="8" customWidth="1"/>
    <col min="240" max="240" width="11.28515625" style="8" customWidth="1"/>
    <col min="241" max="252" width="4.140625" style="8" customWidth="1"/>
    <col min="253" max="253" width="10.85546875" style="8" customWidth="1"/>
    <col min="254" max="254" width="4.7109375" style="8" customWidth="1"/>
    <col min="255" max="255" width="11.42578125" style="8"/>
    <col min="256" max="256" width="15" style="8" customWidth="1"/>
    <col min="257" max="257" width="4.7109375" style="8" customWidth="1"/>
    <col min="258" max="258" width="8.5703125" style="8" customWidth="1"/>
    <col min="259" max="259" width="11.42578125" style="8" customWidth="1"/>
    <col min="260" max="260" width="11.5703125" style="8" bestFit="1" customWidth="1"/>
    <col min="261" max="261" width="4.7109375" style="8" customWidth="1"/>
    <col min="262" max="494" width="11.42578125" style="8"/>
    <col min="495" max="495" width="3.7109375" style="8" customWidth="1"/>
    <col min="496" max="496" width="11.28515625" style="8" customWidth="1"/>
    <col min="497" max="508" width="4.140625" style="8" customWidth="1"/>
    <col min="509" max="509" width="10.85546875" style="8" customWidth="1"/>
    <col min="510" max="510" width="4.7109375" style="8" customWidth="1"/>
    <col min="511" max="511" width="11.42578125" style="8"/>
    <col min="512" max="512" width="15" style="8" customWidth="1"/>
    <col min="513" max="513" width="4.7109375" style="8" customWidth="1"/>
    <col min="514" max="514" width="8.5703125" style="8" customWidth="1"/>
    <col min="515" max="515" width="11.42578125" style="8" customWidth="1"/>
    <col min="516" max="516" width="11.5703125" style="8" bestFit="1" customWidth="1"/>
    <col min="517" max="517" width="4.7109375" style="8" customWidth="1"/>
    <col min="518" max="750" width="11.42578125" style="8"/>
    <col min="751" max="751" width="3.7109375" style="8" customWidth="1"/>
    <col min="752" max="752" width="11.28515625" style="8" customWidth="1"/>
    <col min="753" max="764" width="4.140625" style="8" customWidth="1"/>
    <col min="765" max="765" width="10.85546875" style="8" customWidth="1"/>
    <col min="766" max="766" width="4.7109375" style="8" customWidth="1"/>
    <col min="767" max="767" width="11.42578125" style="8"/>
    <col min="768" max="768" width="15" style="8" customWidth="1"/>
    <col min="769" max="769" width="4.7109375" style="8" customWidth="1"/>
    <col min="770" max="770" width="8.5703125" style="8" customWidth="1"/>
    <col min="771" max="771" width="11.42578125" style="8" customWidth="1"/>
    <col min="772" max="772" width="11.5703125" style="8" bestFit="1" customWidth="1"/>
    <col min="773" max="773" width="4.7109375" style="8" customWidth="1"/>
    <col min="774" max="1006" width="11.42578125" style="8"/>
    <col min="1007" max="1007" width="3.7109375" style="8" customWidth="1"/>
    <col min="1008" max="1008" width="11.28515625" style="8" customWidth="1"/>
    <col min="1009" max="1020" width="4.140625" style="8" customWidth="1"/>
    <col min="1021" max="1021" width="10.85546875" style="8" customWidth="1"/>
    <col min="1022" max="1022" width="4.7109375" style="8" customWidth="1"/>
    <col min="1023" max="1023" width="11.42578125" style="8"/>
    <col min="1024" max="1024" width="15" style="8" customWidth="1"/>
    <col min="1025" max="1025" width="4.7109375" style="8" customWidth="1"/>
    <col min="1026" max="1026" width="8.5703125" style="8" customWidth="1"/>
    <col min="1027" max="1027" width="11.42578125" style="8" customWidth="1"/>
    <col min="1028" max="1028" width="11.5703125" style="8" bestFit="1" customWidth="1"/>
    <col min="1029" max="1029" width="4.7109375" style="8" customWidth="1"/>
    <col min="1030" max="1262" width="11.42578125" style="8"/>
    <col min="1263" max="1263" width="3.7109375" style="8" customWidth="1"/>
    <col min="1264" max="1264" width="11.28515625" style="8" customWidth="1"/>
    <col min="1265" max="1276" width="4.140625" style="8" customWidth="1"/>
    <col min="1277" max="1277" width="10.85546875" style="8" customWidth="1"/>
    <col min="1278" max="1278" width="4.7109375" style="8" customWidth="1"/>
    <col min="1279" max="1279" width="11.42578125" style="8"/>
    <col min="1280" max="1280" width="15" style="8" customWidth="1"/>
    <col min="1281" max="1281" width="4.7109375" style="8" customWidth="1"/>
    <col min="1282" max="1282" width="8.5703125" style="8" customWidth="1"/>
    <col min="1283" max="1283" width="11.42578125" style="8" customWidth="1"/>
    <col min="1284" max="1284" width="11.5703125" style="8" bestFit="1" customWidth="1"/>
    <col min="1285" max="1285" width="4.7109375" style="8" customWidth="1"/>
    <col min="1286" max="1518" width="11.42578125" style="8"/>
    <col min="1519" max="1519" width="3.7109375" style="8" customWidth="1"/>
    <col min="1520" max="1520" width="11.28515625" style="8" customWidth="1"/>
    <col min="1521" max="1532" width="4.140625" style="8" customWidth="1"/>
    <col min="1533" max="1533" width="10.85546875" style="8" customWidth="1"/>
    <col min="1534" max="1534" width="4.7109375" style="8" customWidth="1"/>
    <col min="1535" max="1535" width="11.42578125" style="8"/>
    <col min="1536" max="1536" width="15" style="8" customWidth="1"/>
    <col min="1537" max="1537" width="4.7109375" style="8" customWidth="1"/>
    <col min="1538" max="1538" width="8.5703125" style="8" customWidth="1"/>
    <col min="1539" max="1539" width="11.42578125" style="8" customWidth="1"/>
    <col min="1540" max="1540" width="11.5703125" style="8" bestFit="1" customWidth="1"/>
    <col min="1541" max="1541" width="4.7109375" style="8" customWidth="1"/>
    <col min="1542" max="1774" width="11.42578125" style="8"/>
    <col min="1775" max="1775" width="3.7109375" style="8" customWidth="1"/>
    <col min="1776" max="1776" width="11.28515625" style="8" customWidth="1"/>
    <col min="1777" max="1788" width="4.140625" style="8" customWidth="1"/>
    <col min="1789" max="1789" width="10.85546875" style="8" customWidth="1"/>
    <col min="1790" max="1790" width="4.7109375" style="8" customWidth="1"/>
    <col min="1791" max="1791" width="11.42578125" style="8"/>
    <col min="1792" max="1792" width="15" style="8" customWidth="1"/>
    <col min="1793" max="1793" width="4.7109375" style="8" customWidth="1"/>
    <col min="1794" max="1794" width="8.5703125" style="8" customWidth="1"/>
    <col min="1795" max="1795" width="11.42578125" style="8" customWidth="1"/>
    <col min="1796" max="1796" width="11.5703125" style="8" bestFit="1" customWidth="1"/>
    <col min="1797" max="1797" width="4.7109375" style="8" customWidth="1"/>
    <col min="1798" max="2030" width="11.42578125" style="8"/>
    <col min="2031" max="2031" width="3.7109375" style="8" customWidth="1"/>
    <col min="2032" max="2032" width="11.28515625" style="8" customWidth="1"/>
    <col min="2033" max="2044" width="4.140625" style="8" customWidth="1"/>
    <col min="2045" max="2045" width="10.85546875" style="8" customWidth="1"/>
    <col min="2046" max="2046" width="4.7109375" style="8" customWidth="1"/>
    <col min="2047" max="2047" width="11.42578125" style="8"/>
    <col min="2048" max="2048" width="15" style="8" customWidth="1"/>
    <col min="2049" max="2049" width="4.7109375" style="8" customWidth="1"/>
    <col min="2050" max="2050" width="8.5703125" style="8" customWidth="1"/>
    <col min="2051" max="2051" width="11.42578125" style="8" customWidth="1"/>
    <col min="2052" max="2052" width="11.5703125" style="8" bestFit="1" customWidth="1"/>
    <col min="2053" max="2053" width="4.7109375" style="8" customWidth="1"/>
    <col min="2054" max="2286" width="11.42578125" style="8"/>
    <col min="2287" max="2287" width="3.7109375" style="8" customWidth="1"/>
    <col min="2288" max="2288" width="11.28515625" style="8" customWidth="1"/>
    <col min="2289" max="2300" width="4.140625" style="8" customWidth="1"/>
    <col min="2301" max="2301" width="10.85546875" style="8" customWidth="1"/>
    <col min="2302" max="2302" width="4.7109375" style="8" customWidth="1"/>
    <col min="2303" max="2303" width="11.42578125" style="8"/>
    <col min="2304" max="2304" width="15" style="8" customWidth="1"/>
    <col min="2305" max="2305" width="4.7109375" style="8" customWidth="1"/>
    <col min="2306" max="2306" width="8.5703125" style="8" customWidth="1"/>
    <col min="2307" max="2307" width="11.42578125" style="8" customWidth="1"/>
    <col min="2308" max="2308" width="11.5703125" style="8" bestFit="1" customWidth="1"/>
    <col min="2309" max="2309" width="4.7109375" style="8" customWidth="1"/>
    <col min="2310" max="2542" width="11.42578125" style="8"/>
    <col min="2543" max="2543" width="3.7109375" style="8" customWidth="1"/>
    <col min="2544" max="2544" width="11.28515625" style="8" customWidth="1"/>
    <col min="2545" max="2556" width="4.140625" style="8" customWidth="1"/>
    <col min="2557" max="2557" width="10.85546875" style="8" customWidth="1"/>
    <col min="2558" max="2558" width="4.7109375" style="8" customWidth="1"/>
    <col min="2559" max="2559" width="11.42578125" style="8"/>
    <col min="2560" max="2560" width="15" style="8" customWidth="1"/>
    <col min="2561" max="2561" width="4.7109375" style="8" customWidth="1"/>
    <col min="2562" max="2562" width="8.5703125" style="8" customWidth="1"/>
    <col min="2563" max="2563" width="11.42578125" style="8" customWidth="1"/>
    <col min="2564" max="2564" width="11.5703125" style="8" bestFit="1" customWidth="1"/>
    <col min="2565" max="2565" width="4.7109375" style="8" customWidth="1"/>
    <col min="2566" max="2798" width="11.42578125" style="8"/>
    <col min="2799" max="2799" width="3.7109375" style="8" customWidth="1"/>
    <col min="2800" max="2800" width="11.28515625" style="8" customWidth="1"/>
    <col min="2801" max="2812" width="4.140625" style="8" customWidth="1"/>
    <col min="2813" max="2813" width="10.85546875" style="8" customWidth="1"/>
    <col min="2814" max="2814" width="4.7109375" style="8" customWidth="1"/>
    <col min="2815" max="2815" width="11.42578125" style="8"/>
    <col min="2816" max="2816" width="15" style="8" customWidth="1"/>
    <col min="2817" max="2817" width="4.7109375" style="8" customWidth="1"/>
    <col min="2818" max="2818" width="8.5703125" style="8" customWidth="1"/>
    <col min="2819" max="2819" width="11.42578125" style="8" customWidth="1"/>
    <col min="2820" max="2820" width="11.5703125" style="8" bestFit="1" customWidth="1"/>
    <col min="2821" max="2821" width="4.7109375" style="8" customWidth="1"/>
    <col min="2822" max="3054" width="11.42578125" style="8"/>
    <col min="3055" max="3055" width="3.7109375" style="8" customWidth="1"/>
    <col min="3056" max="3056" width="11.28515625" style="8" customWidth="1"/>
    <col min="3057" max="3068" width="4.140625" style="8" customWidth="1"/>
    <col min="3069" max="3069" width="10.85546875" style="8" customWidth="1"/>
    <col min="3070" max="3070" width="4.7109375" style="8" customWidth="1"/>
    <col min="3071" max="3071" width="11.42578125" style="8"/>
    <col min="3072" max="3072" width="15" style="8" customWidth="1"/>
    <col min="3073" max="3073" width="4.7109375" style="8" customWidth="1"/>
    <col min="3074" max="3074" width="8.5703125" style="8" customWidth="1"/>
    <col min="3075" max="3075" width="11.42578125" style="8" customWidth="1"/>
    <col min="3076" max="3076" width="11.5703125" style="8" bestFit="1" customWidth="1"/>
    <col min="3077" max="3077" width="4.7109375" style="8" customWidth="1"/>
    <col min="3078" max="3310" width="11.42578125" style="8"/>
    <col min="3311" max="3311" width="3.7109375" style="8" customWidth="1"/>
    <col min="3312" max="3312" width="11.28515625" style="8" customWidth="1"/>
    <col min="3313" max="3324" width="4.140625" style="8" customWidth="1"/>
    <col min="3325" max="3325" width="10.85546875" style="8" customWidth="1"/>
    <col min="3326" max="3326" width="4.7109375" style="8" customWidth="1"/>
    <col min="3327" max="3327" width="11.42578125" style="8"/>
    <col min="3328" max="3328" width="15" style="8" customWidth="1"/>
    <col min="3329" max="3329" width="4.7109375" style="8" customWidth="1"/>
    <col min="3330" max="3330" width="8.5703125" style="8" customWidth="1"/>
    <col min="3331" max="3331" width="11.42578125" style="8" customWidth="1"/>
    <col min="3332" max="3332" width="11.5703125" style="8" bestFit="1" customWidth="1"/>
    <col min="3333" max="3333" width="4.7109375" style="8" customWidth="1"/>
    <col min="3334" max="3566" width="11.42578125" style="8"/>
    <col min="3567" max="3567" width="3.7109375" style="8" customWidth="1"/>
    <col min="3568" max="3568" width="11.28515625" style="8" customWidth="1"/>
    <col min="3569" max="3580" width="4.140625" style="8" customWidth="1"/>
    <col min="3581" max="3581" width="10.85546875" style="8" customWidth="1"/>
    <col min="3582" max="3582" width="4.7109375" style="8" customWidth="1"/>
    <col min="3583" max="3583" width="11.42578125" style="8"/>
    <col min="3584" max="3584" width="15" style="8" customWidth="1"/>
    <col min="3585" max="3585" width="4.7109375" style="8" customWidth="1"/>
    <col min="3586" max="3586" width="8.5703125" style="8" customWidth="1"/>
    <col min="3587" max="3587" width="11.42578125" style="8" customWidth="1"/>
    <col min="3588" max="3588" width="11.5703125" style="8" bestFit="1" customWidth="1"/>
    <col min="3589" max="3589" width="4.7109375" style="8" customWidth="1"/>
    <col min="3590" max="3822" width="11.42578125" style="8"/>
    <col min="3823" max="3823" width="3.7109375" style="8" customWidth="1"/>
    <col min="3824" max="3824" width="11.28515625" style="8" customWidth="1"/>
    <col min="3825" max="3836" width="4.140625" style="8" customWidth="1"/>
    <col min="3837" max="3837" width="10.85546875" style="8" customWidth="1"/>
    <col min="3838" max="3838" width="4.7109375" style="8" customWidth="1"/>
    <col min="3839" max="3839" width="11.42578125" style="8"/>
    <col min="3840" max="3840" width="15" style="8" customWidth="1"/>
    <col min="3841" max="3841" width="4.7109375" style="8" customWidth="1"/>
    <col min="3842" max="3842" width="8.5703125" style="8" customWidth="1"/>
    <col min="3843" max="3843" width="11.42578125" style="8" customWidth="1"/>
    <col min="3844" max="3844" width="11.5703125" style="8" bestFit="1" customWidth="1"/>
    <col min="3845" max="3845" width="4.7109375" style="8" customWidth="1"/>
    <col min="3846" max="4078" width="11.42578125" style="8"/>
    <col min="4079" max="4079" width="3.7109375" style="8" customWidth="1"/>
    <col min="4080" max="4080" width="11.28515625" style="8" customWidth="1"/>
    <col min="4081" max="4092" width="4.140625" style="8" customWidth="1"/>
    <col min="4093" max="4093" width="10.85546875" style="8" customWidth="1"/>
    <col min="4094" max="4094" width="4.7109375" style="8" customWidth="1"/>
    <col min="4095" max="4095" width="11.42578125" style="8"/>
    <col min="4096" max="4096" width="15" style="8" customWidth="1"/>
    <col min="4097" max="4097" width="4.7109375" style="8" customWidth="1"/>
    <col min="4098" max="4098" width="8.5703125" style="8" customWidth="1"/>
    <col min="4099" max="4099" width="11.42578125" style="8" customWidth="1"/>
    <col min="4100" max="4100" width="11.5703125" style="8" bestFit="1" customWidth="1"/>
    <col min="4101" max="4101" width="4.7109375" style="8" customWidth="1"/>
    <col min="4102" max="4334" width="11.42578125" style="8"/>
    <col min="4335" max="4335" width="3.7109375" style="8" customWidth="1"/>
    <col min="4336" max="4336" width="11.28515625" style="8" customWidth="1"/>
    <col min="4337" max="4348" width="4.140625" style="8" customWidth="1"/>
    <col min="4349" max="4349" width="10.85546875" style="8" customWidth="1"/>
    <col min="4350" max="4350" width="4.7109375" style="8" customWidth="1"/>
    <col min="4351" max="4351" width="11.42578125" style="8"/>
    <col min="4352" max="4352" width="15" style="8" customWidth="1"/>
    <col min="4353" max="4353" width="4.7109375" style="8" customWidth="1"/>
    <col min="4354" max="4354" width="8.5703125" style="8" customWidth="1"/>
    <col min="4355" max="4355" width="11.42578125" style="8" customWidth="1"/>
    <col min="4356" max="4356" width="11.5703125" style="8" bestFit="1" customWidth="1"/>
    <col min="4357" max="4357" width="4.7109375" style="8" customWidth="1"/>
    <col min="4358" max="4590" width="11.42578125" style="8"/>
    <col min="4591" max="4591" width="3.7109375" style="8" customWidth="1"/>
    <col min="4592" max="4592" width="11.28515625" style="8" customWidth="1"/>
    <col min="4593" max="4604" width="4.140625" style="8" customWidth="1"/>
    <col min="4605" max="4605" width="10.85546875" style="8" customWidth="1"/>
    <col min="4606" max="4606" width="4.7109375" style="8" customWidth="1"/>
    <col min="4607" max="4607" width="11.42578125" style="8"/>
    <col min="4608" max="4608" width="15" style="8" customWidth="1"/>
    <col min="4609" max="4609" width="4.7109375" style="8" customWidth="1"/>
    <col min="4610" max="4610" width="8.5703125" style="8" customWidth="1"/>
    <col min="4611" max="4611" width="11.42578125" style="8" customWidth="1"/>
    <col min="4612" max="4612" width="11.5703125" style="8" bestFit="1" customWidth="1"/>
    <col min="4613" max="4613" width="4.7109375" style="8" customWidth="1"/>
    <col min="4614" max="4846" width="11.42578125" style="8"/>
    <col min="4847" max="4847" width="3.7109375" style="8" customWidth="1"/>
    <col min="4848" max="4848" width="11.28515625" style="8" customWidth="1"/>
    <col min="4849" max="4860" width="4.140625" style="8" customWidth="1"/>
    <col min="4861" max="4861" width="10.85546875" style="8" customWidth="1"/>
    <col min="4862" max="4862" width="4.7109375" style="8" customWidth="1"/>
    <col min="4863" max="4863" width="11.42578125" style="8"/>
    <col min="4864" max="4864" width="15" style="8" customWidth="1"/>
    <col min="4865" max="4865" width="4.7109375" style="8" customWidth="1"/>
    <col min="4866" max="4866" width="8.5703125" style="8" customWidth="1"/>
    <col min="4867" max="4867" width="11.42578125" style="8" customWidth="1"/>
    <col min="4868" max="4868" width="11.5703125" style="8" bestFit="1" customWidth="1"/>
    <col min="4869" max="4869" width="4.7109375" style="8" customWidth="1"/>
    <col min="4870" max="5102" width="11.42578125" style="8"/>
    <col min="5103" max="5103" width="3.7109375" style="8" customWidth="1"/>
    <col min="5104" max="5104" width="11.28515625" style="8" customWidth="1"/>
    <col min="5105" max="5116" width="4.140625" style="8" customWidth="1"/>
    <col min="5117" max="5117" width="10.85546875" style="8" customWidth="1"/>
    <col min="5118" max="5118" width="4.7109375" style="8" customWidth="1"/>
    <col min="5119" max="5119" width="11.42578125" style="8"/>
    <col min="5120" max="5120" width="15" style="8" customWidth="1"/>
    <col min="5121" max="5121" width="4.7109375" style="8" customWidth="1"/>
    <col min="5122" max="5122" width="8.5703125" style="8" customWidth="1"/>
    <col min="5123" max="5123" width="11.42578125" style="8" customWidth="1"/>
    <col min="5124" max="5124" width="11.5703125" style="8" bestFit="1" customWidth="1"/>
    <col min="5125" max="5125" width="4.7109375" style="8" customWidth="1"/>
    <col min="5126" max="5358" width="11.42578125" style="8"/>
    <col min="5359" max="5359" width="3.7109375" style="8" customWidth="1"/>
    <col min="5360" max="5360" width="11.28515625" style="8" customWidth="1"/>
    <col min="5361" max="5372" width="4.140625" style="8" customWidth="1"/>
    <col min="5373" max="5373" width="10.85546875" style="8" customWidth="1"/>
    <col min="5374" max="5374" width="4.7109375" style="8" customWidth="1"/>
    <col min="5375" max="5375" width="11.42578125" style="8"/>
    <col min="5376" max="5376" width="15" style="8" customWidth="1"/>
    <col min="5377" max="5377" width="4.7109375" style="8" customWidth="1"/>
    <col min="5378" max="5378" width="8.5703125" style="8" customWidth="1"/>
    <col min="5379" max="5379" width="11.42578125" style="8" customWidth="1"/>
    <col min="5380" max="5380" width="11.5703125" style="8" bestFit="1" customWidth="1"/>
    <col min="5381" max="5381" width="4.7109375" style="8" customWidth="1"/>
    <col min="5382" max="5614" width="11.42578125" style="8"/>
    <col min="5615" max="5615" width="3.7109375" style="8" customWidth="1"/>
    <col min="5616" max="5616" width="11.28515625" style="8" customWidth="1"/>
    <col min="5617" max="5628" width="4.140625" style="8" customWidth="1"/>
    <col min="5629" max="5629" width="10.85546875" style="8" customWidth="1"/>
    <col min="5630" max="5630" width="4.7109375" style="8" customWidth="1"/>
    <col min="5631" max="5631" width="11.42578125" style="8"/>
    <col min="5632" max="5632" width="15" style="8" customWidth="1"/>
    <col min="5633" max="5633" width="4.7109375" style="8" customWidth="1"/>
    <col min="5634" max="5634" width="8.5703125" style="8" customWidth="1"/>
    <col min="5635" max="5635" width="11.42578125" style="8" customWidth="1"/>
    <col min="5636" max="5636" width="11.5703125" style="8" bestFit="1" customWidth="1"/>
    <col min="5637" max="5637" width="4.7109375" style="8" customWidth="1"/>
    <col min="5638" max="5870" width="11.42578125" style="8"/>
    <col min="5871" max="5871" width="3.7109375" style="8" customWidth="1"/>
    <col min="5872" max="5872" width="11.28515625" style="8" customWidth="1"/>
    <col min="5873" max="5884" width="4.140625" style="8" customWidth="1"/>
    <col min="5885" max="5885" width="10.85546875" style="8" customWidth="1"/>
    <col min="5886" max="5886" width="4.7109375" style="8" customWidth="1"/>
    <col min="5887" max="5887" width="11.42578125" style="8"/>
    <col min="5888" max="5888" width="15" style="8" customWidth="1"/>
    <col min="5889" max="5889" width="4.7109375" style="8" customWidth="1"/>
    <col min="5890" max="5890" width="8.5703125" style="8" customWidth="1"/>
    <col min="5891" max="5891" width="11.42578125" style="8" customWidth="1"/>
    <col min="5892" max="5892" width="11.5703125" style="8" bestFit="1" customWidth="1"/>
    <col min="5893" max="5893" width="4.7109375" style="8" customWidth="1"/>
    <col min="5894" max="6126" width="11.42578125" style="8"/>
    <col min="6127" max="6127" width="3.7109375" style="8" customWidth="1"/>
    <col min="6128" max="6128" width="11.28515625" style="8" customWidth="1"/>
    <col min="6129" max="6140" width="4.140625" style="8" customWidth="1"/>
    <col min="6141" max="6141" width="10.85546875" style="8" customWidth="1"/>
    <col min="6142" max="6142" width="4.7109375" style="8" customWidth="1"/>
    <col min="6143" max="6143" width="11.42578125" style="8"/>
    <col min="6144" max="6144" width="15" style="8" customWidth="1"/>
    <col min="6145" max="6145" width="4.7109375" style="8" customWidth="1"/>
    <col min="6146" max="6146" width="8.5703125" style="8" customWidth="1"/>
    <col min="6147" max="6147" width="11.42578125" style="8" customWidth="1"/>
    <col min="6148" max="6148" width="11.5703125" style="8" bestFit="1" customWidth="1"/>
    <col min="6149" max="6149" width="4.7109375" style="8" customWidth="1"/>
    <col min="6150" max="6382" width="11.42578125" style="8"/>
    <col min="6383" max="6383" width="3.7109375" style="8" customWidth="1"/>
    <col min="6384" max="6384" width="11.28515625" style="8" customWidth="1"/>
    <col min="6385" max="6396" width="4.140625" style="8" customWidth="1"/>
    <col min="6397" max="6397" width="10.85546875" style="8" customWidth="1"/>
    <col min="6398" max="6398" width="4.7109375" style="8" customWidth="1"/>
    <col min="6399" max="6399" width="11.42578125" style="8"/>
    <col min="6400" max="6400" width="15" style="8" customWidth="1"/>
    <col min="6401" max="6401" width="4.7109375" style="8" customWidth="1"/>
    <col min="6402" max="6402" width="8.5703125" style="8" customWidth="1"/>
    <col min="6403" max="6403" width="11.42578125" style="8" customWidth="1"/>
    <col min="6404" max="6404" width="11.5703125" style="8" bestFit="1" customWidth="1"/>
    <col min="6405" max="6405" width="4.7109375" style="8" customWidth="1"/>
    <col min="6406" max="6638" width="11.42578125" style="8"/>
    <col min="6639" max="6639" width="3.7109375" style="8" customWidth="1"/>
    <col min="6640" max="6640" width="11.28515625" style="8" customWidth="1"/>
    <col min="6641" max="6652" width="4.140625" style="8" customWidth="1"/>
    <col min="6653" max="6653" width="10.85546875" style="8" customWidth="1"/>
    <col min="6654" max="6654" width="4.7109375" style="8" customWidth="1"/>
    <col min="6655" max="6655" width="11.42578125" style="8"/>
    <col min="6656" max="6656" width="15" style="8" customWidth="1"/>
    <col min="6657" max="6657" width="4.7109375" style="8" customWidth="1"/>
    <col min="6658" max="6658" width="8.5703125" style="8" customWidth="1"/>
    <col min="6659" max="6659" width="11.42578125" style="8" customWidth="1"/>
    <col min="6660" max="6660" width="11.5703125" style="8" bestFit="1" customWidth="1"/>
    <col min="6661" max="6661" width="4.7109375" style="8" customWidth="1"/>
    <col min="6662" max="6894" width="11.42578125" style="8"/>
    <col min="6895" max="6895" width="3.7109375" style="8" customWidth="1"/>
    <col min="6896" max="6896" width="11.28515625" style="8" customWidth="1"/>
    <col min="6897" max="6908" width="4.140625" style="8" customWidth="1"/>
    <col min="6909" max="6909" width="10.85546875" style="8" customWidth="1"/>
    <col min="6910" max="6910" width="4.7109375" style="8" customWidth="1"/>
    <col min="6911" max="6911" width="11.42578125" style="8"/>
    <col min="6912" max="6912" width="15" style="8" customWidth="1"/>
    <col min="6913" max="6913" width="4.7109375" style="8" customWidth="1"/>
    <col min="6914" max="6914" width="8.5703125" style="8" customWidth="1"/>
    <col min="6915" max="6915" width="11.42578125" style="8" customWidth="1"/>
    <col min="6916" max="6916" width="11.5703125" style="8" bestFit="1" customWidth="1"/>
    <col min="6917" max="6917" width="4.7109375" style="8" customWidth="1"/>
    <col min="6918" max="7150" width="11.42578125" style="8"/>
    <col min="7151" max="7151" width="3.7109375" style="8" customWidth="1"/>
    <col min="7152" max="7152" width="11.28515625" style="8" customWidth="1"/>
    <col min="7153" max="7164" width="4.140625" style="8" customWidth="1"/>
    <col min="7165" max="7165" width="10.85546875" style="8" customWidth="1"/>
    <col min="7166" max="7166" width="4.7109375" style="8" customWidth="1"/>
    <col min="7167" max="7167" width="11.42578125" style="8"/>
    <col min="7168" max="7168" width="15" style="8" customWidth="1"/>
    <col min="7169" max="7169" width="4.7109375" style="8" customWidth="1"/>
    <col min="7170" max="7170" width="8.5703125" style="8" customWidth="1"/>
    <col min="7171" max="7171" width="11.42578125" style="8" customWidth="1"/>
    <col min="7172" max="7172" width="11.5703125" style="8" bestFit="1" customWidth="1"/>
    <col min="7173" max="7173" width="4.7109375" style="8" customWidth="1"/>
    <col min="7174" max="7406" width="11.42578125" style="8"/>
    <col min="7407" max="7407" width="3.7109375" style="8" customWidth="1"/>
    <col min="7408" max="7408" width="11.28515625" style="8" customWidth="1"/>
    <col min="7409" max="7420" width="4.140625" style="8" customWidth="1"/>
    <col min="7421" max="7421" width="10.85546875" style="8" customWidth="1"/>
    <col min="7422" max="7422" width="4.7109375" style="8" customWidth="1"/>
    <col min="7423" max="7423" width="11.42578125" style="8"/>
    <col min="7424" max="7424" width="15" style="8" customWidth="1"/>
    <col min="7425" max="7425" width="4.7109375" style="8" customWidth="1"/>
    <col min="7426" max="7426" width="8.5703125" style="8" customWidth="1"/>
    <col min="7427" max="7427" width="11.42578125" style="8" customWidth="1"/>
    <col min="7428" max="7428" width="11.5703125" style="8" bestFit="1" customWidth="1"/>
    <col min="7429" max="7429" width="4.7109375" style="8" customWidth="1"/>
    <col min="7430" max="7662" width="11.42578125" style="8"/>
    <col min="7663" max="7663" width="3.7109375" style="8" customWidth="1"/>
    <col min="7664" max="7664" width="11.28515625" style="8" customWidth="1"/>
    <col min="7665" max="7676" width="4.140625" style="8" customWidth="1"/>
    <col min="7677" max="7677" width="10.85546875" style="8" customWidth="1"/>
    <col min="7678" max="7678" width="4.7109375" style="8" customWidth="1"/>
    <col min="7679" max="7679" width="11.42578125" style="8"/>
    <col min="7680" max="7680" width="15" style="8" customWidth="1"/>
    <col min="7681" max="7681" width="4.7109375" style="8" customWidth="1"/>
    <col min="7682" max="7682" width="8.5703125" style="8" customWidth="1"/>
    <col min="7683" max="7683" width="11.42578125" style="8" customWidth="1"/>
    <col min="7684" max="7684" width="11.5703125" style="8" bestFit="1" customWidth="1"/>
    <col min="7685" max="7685" width="4.7109375" style="8" customWidth="1"/>
    <col min="7686" max="7918" width="11.42578125" style="8"/>
    <col min="7919" max="7919" width="3.7109375" style="8" customWidth="1"/>
    <col min="7920" max="7920" width="11.28515625" style="8" customWidth="1"/>
    <col min="7921" max="7932" width="4.140625" style="8" customWidth="1"/>
    <col min="7933" max="7933" width="10.85546875" style="8" customWidth="1"/>
    <col min="7934" max="7934" width="4.7109375" style="8" customWidth="1"/>
    <col min="7935" max="7935" width="11.42578125" style="8"/>
    <col min="7936" max="7936" width="15" style="8" customWidth="1"/>
    <col min="7937" max="7937" width="4.7109375" style="8" customWidth="1"/>
    <col min="7938" max="7938" width="8.5703125" style="8" customWidth="1"/>
    <col min="7939" max="7939" width="11.42578125" style="8" customWidth="1"/>
    <col min="7940" max="7940" width="11.5703125" style="8" bestFit="1" customWidth="1"/>
    <col min="7941" max="7941" width="4.7109375" style="8" customWidth="1"/>
    <col min="7942" max="8174" width="11.42578125" style="8"/>
    <col min="8175" max="8175" width="3.7109375" style="8" customWidth="1"/>
    <col min="8176" max="8176" width="11.28515625" style="8" customWidth="1"/>
    <col min="8177" max="8188" width="4.140625" style="8" customWidth="1"/>
    <col min="8189" max="8189" width="10.85546875" style="8" customWidth="1"/>
    <col min="8190" max="8190" width="4.7109375" style="8" customWidth="1"/>
    <col min="8191" max="8191" width="11.42578125" style="8"/>
    <col min="8192" max="8192" width="15" style="8" customWidth="1"/>
    <col min="8193" max="8193" width="4.7109375" style="8" customWidth="1"/>
    <col min="8194" max="8194" width="8.5703125" style="8" customWidth="1"/>
    <col min="8195" max="8195" width="11.42578125" style="8" customWidth="1"/>
    <col min="8196" max="8196" width="11.5703125" style="8" bestFit="1" customWidth="1"/>
    <col min="8197" max="8197" width="4.7109375" style="8" customWidth="1"/>
    <col min="8198" max="8430" width="11.42578125" style="8"/>
    <col min="8431" max="8431" width="3.7109375" style="8" customWidth="1"/>
    <col min="8432" max="8432" width="11.28515625" style="8" customWidth="1"/>
    <col min="8433" max="8444" width="4.140625" style="8" customWidth="1"/>
    <col min="8445" max="8445" width="10.85546875" style="8" customWidth="1"/>
    <col min="8446" max="8446" width="4.7109375" style="8" customWidth="1"/>
    <col min="8447" max="8447" width="11.42578125" style="8"/>
    <col min="8448" max="8448" width="15" style="8" customWidth="1"/>
    <col min="8449" max="8449" width="4.7109375" style="8" customWidth="1"/>
    <col min="8450" max="8450" width="8.5703125" style="8" customWidth="1"/>
    <col min="8451" max="8451" width="11.42578125" style="8" customWidth="1"/>
    <col min="8452" max="8452" width="11.5703125" style="8" bestFit="1" customWidth="1"/>
    <col min="8453" max="8453" width="4.7109375" style="8" customWidth="1"/>
    <col min="8454" max="8686" width="11.42578125" style="8"/>
    <col min="8687" max="8687" width="3.7109375" style="8" customWidth="1"/>
    <col min="8688" max="8688" width="11.28515625" style="8" customWidth="1"/>
    <col min="8689" max="8700" width="4.140625" style="8" customWidth="1"/>
    <col min="8701" max="8701" width="10.85546875" style="8" customWidth="1"/>
    <col min="8702" max="8702" width="4.7109375" style="8" customWidth="1"/>
    <col min="8703" max="8703" width="11.42578125" style="8"/>
    <col min="8704" max="8704" width="15" style="8" customWidth="1"/>
    <col min="8705" max="8705" width="4.7109375" style="8" customWidth="1"/>
    <col min="8706" max="8706" width="8.5703125" style="8" customWidth="1"/>
    <col min="8707" max="8707" width="11.42578125" style="8" customWidth="1"/>
    <col min="8708" max="8708" width="11.5703125" style="8" bestFit="1" customWidth="1"/>
    <col min="8709" max="8709" width="4.7109375" style="8" customWidth="1"/>
    <col min="8710" max="8942" width="11.42578125" style="8"/>
    <col min="8943" max="8943" width="3.7109375" style="8" customWidth="1"/>
    <col min="8944" max="8944" width="11.28515625" style="8" customWidth="1"/>
    <col min="8945" max="8956" width="4.140625" style="8" customWidth="1"/>
    <col min="8957" max="8957" width="10.85546875" style="8" customWidth="1"/>
    <col min="8958" max="8958" width="4.7109375" style="8" customWidth="1"/>
    <col min="8959" max="8959" width="11.42578125" style="8"/>
    <col min="8960" max="8960" width="15" style="8" customWidth="1"/>
    <col min="8961" max="8961" width="4.7109375" style="8" customWidth="1"/>
    <col min="8962" max="8962" width="8.5703125" style="8" customWidth="1"/>
    <col min="8963" max="8963" width="11.42578125" style="8" customWidth="1"/>
    <col min="8964" max="8964" width="11.5703125" style="8" bestFit="1" customWidth="1"/>
    <col min="8965" max="8965" width="4.7109375" style="8" customWidth="1"/>
    <col min="8966" max="9198" width="11.42578125" style="8"/>
    <col min="9199" max="9199" width="3.7109375" style="8" customWidth="1"/>
    <col min="9200" max="9200" width="11.28515625" style="8" customWidth="1"/>
    <col min="9201" max="9212" width="4.140625" style="8" customWidth="1"/>
    <col min="9213" max="9213" width="10.85546875" style="8" customWidth="1"/>
    <col min="9214" max="9214" width="4.7109375" style="8" customWidth="1"/>
    <col min="9215" max="9215" width="11.42578125" style="8"/>
    <col min="9216" max="9216" width="15" style="8" customWidth="1"/>
    <col min="9217" max="9217" width="4.7109375" style="8" customWidth="1"/>
    <col min="9218" max="9218" width="8.5703125" style="8" customWidth="1"/>
    <col min="9219" max="9219" width="11.42578125" style="8" customWidth="1"/>
    <col min="9220" max="9220" width="11.5703125" style="8" bestFit="1" customWidth="1"/>
    <col min="9221" max="9221" width="4.7109375" style="8" customWidth="1"/>
    <col min="9222" max="9454" width="11.42578125" style="8"/>
    <col min="9455" max="9455" width="3.7109375" style="8" customWidth="1"/>
    <col min="9456" max="9456" width="11.28515625" style="8" customWidth="1"/>
    <col min="9457" max="9468" width="4.140625" style="8" customWidth="1"/>
    <col min="9469" max="9469" width="10.85546875" style="8" customWidth="1"/>
    <col min="9470" max="9470" width="4.7109375" style="8" customWidth="1"/>
    <col min="9471" max="9471" width="11.42578125" style="8"/>
    <col min="9472" max="9472" width="15" style="8" customWidth="1"/>
    <col min="9473" max="9473" width="4.7109375" style="8" customWidth="1"/>
    <col min="9474" max="9474" width="8.5703125" style="8" customWidth="1"/>
    <col min="9475" max="9475" width="11.42578125" style="8" customWidth="1"/>
    <col min="9476" max="9476" width="11.5703125" style="8" bestFit="1" customWidth="1"/>
    <col min="9477" max="9477" width="4.7109375" style="8" customWidth="1"/>
    <col min="9478" max="9710" width="11.42578125" style="8"/>
    <col min="9711" max="9711" width="3.7109375" style="8" customWidth="1"/>
    <col min="9712" max="9712" width="11.28515625" style="8" customWidth="1"/>
    <col min="9713" max="9724" width="4.140625" style="8" customWidth="1"/>
    <col min="9725" max="9725" width="10.85546875" style="8" customWidth="1"/>
    <col min="9726" max="9726" width="4.7109375" style="8" customWidth="1"/>
    <col min="9727" max="9727" width="11.42578125" style="8"/>
    <col min="9728" max="9728" width="15" style="8" customWidth="1"/>
    <col min="9729" max="9729" width="4.7109375" style="8" customWidth="1"/>
    <col min="9730" max="9730" width="8.5703125" style="8" customWidth="1"/>
    <col min="9731" max="9731" width="11.42578125" style="8" customWidth="1"/>
    <col min="9732" max="9732" width="11.5703125" style="8" bestFit="1" customWidth="1"/>
    <col min="9733" max="9733" width="4.7109375" style="8" customWidth="1"/>
    <col min="9734" max="9966" width="11.42578125" style="8"/>
    <col min="9967" max="9967" width="3.7109375" style="8" customWidth="1"/>
    <col min="9968" max="9968" width="11.28515625" style="8" customWidth="1"/>
    <col min="9969" max="9980" width="4.140625" style="8" customWidth="1"/>
    <col min="9981" max="9981" width="10.85546875" style="8" customWidth="1"/>
    <col min="9982" max="9982" width="4.7109375" style="8" customWidth="1"/>
    <col min="9983" max="9983" width="11.42578125" style="8"/>
    <col min="9984" max="9984" width="15" style="8" customWidth="1"/>
    <col min="9985" max="9985" width="4.7109375" style="8" customWidth="1"/>
    <col min="9986" max="9986" width="8.5703125" style="8" customWidth="1"/>
    <col min="9987" max="9987" width="11.42578125" style="8" customWidth="1"/>
    <col min="9988" max="9988" width="11.5703125" style="8" bestFit="1" customWidth="1"/>
    <col min="9989" max="9989" width="4.7109375" style="8" customWidth="1"/>
    <col min="9990" max="10222" width="11.42578125" style="8"/>
    <col min="10223" max="10223" width="3.7109375" style="8" customWidth="1"/>
    <col min="10224" max="10224" width="11.28515625" style="8" customWidth="1"/>
    <col min="10225" max="10236" width="4.140625" style="8" customWidth="1"/>
    <col min="10237" max="10237" width="10.85546875" style="8" customWidth="1"/>
    <col min="10238" max="10238" width="4.7109375" style="8" customWidth="1"/>
    <col min="10239" max="10239" width="11.42578125" style="8"/>
    <col min="10240" max="10240" width="15" style="8" customWidth="1"/>
    <col min="10241" max="10241" width="4.7109375" style="8" customWidth="1"/>
    <col min="10242" max="10242" width="8.5703125" style="8" customWidth="1"/>
    <col min="10243" max="10243" width="11.42578125" style="8" customWidth="1"/>
    <col min="10244" max="10244" width="11.5703125" style="8" bestFit="1" customWidth="1"/>
    <col min="10245" max="10245" width="4.7109375" style="8" customWidth="1"/>
    <col min="10246" max="10478" width="11.42578125" style="8"/>
    <col min="10479" max="10479" width="3.7109375" style="8" customWidth="1"/>
    <col min="10480" max="10480" width="11.28515625" style="8" customWidth="1"/>
    <col min="10481" max="10492" width="4.140625" style="8" customWidth="1"/>
    <col min="10493" max="10493" width="10.85546875" style="8" customWidth="1"/>
    <col min="10494" max="10494" width="4.7109375" style="8" customWidth="1"/>
    <col min="10495" max="10495" width="11.42578125" style="8"/>
    <col min="10496" max="10496" width="15" style="8" customWidth="1"/>
    <col min="10497" max="10497" width="4.7109375" style="8" customWidth="1"/>
    <col min="10498" max="10498" width="8.5703125" style="8" customWidth="1"/>
    <col min="10499" max="10499" width="11.42578125" style="8" customWidth="1"/>
    <col min="10500" max="10500" width="11.5703125" style="8" bestFit="1" customWidth="1"/>
    <col min="10501" max="10501" width="4.7109375" style="8" customWidth="1"/>
    <col min="10502" max="10734" width="11.42578125" style="8"/>
    <col min="10735" max="10735" width="3.7109375" style="8" customWidth="1"/>
    <col min="10736" max="10736" width="11.28515625" style="8" customWidth="1"/>
    <col min="10737" max="10748" width="4.140625" style="8" customWidth="1"/>
    <col min="10749" max="10749" width="10.85546875" style="8" customWidth="1"/>
    <col min="10750" max="10750" width="4.7109375" style="8" customWidth="1"/>
    <col min="10751" max="10751" width="11.42578125" style="8"/>
    <col min="10752" max="10752" width="15" style="8" customWidth="1"/>
    <col min="10753" max="10753" width="4.7109375" style="8" customWidth="1"/>
    <col min="10754" max="10754" width="8.5703125" style="8" customWidth="1"/>
    <col min="10755" max="10755" width="11.42578125" style="8" customWidth="1"/>
    <col min="10756" max="10756" width="11.5703125" style="8" bestFit="1" customWidth="1"/>
    <col min="10757" max="10757" width="4.7109375" style="8" customWidth="1"/>
    <col min="10758" max="10990" width="11.42578125" style="8"/>
    <col min="10991" max="10991" width="3.7109375" style="8" customWidth="1"/>
    <col min="10992" max="10992" width="11.28515625" style="8" customWidth="1"/>
    <col min="10993" max="11004" width="4.140625" style="8" customWidth="1"/>
    <col min="11005" max="11005" width="10.85546875" style="8" customWidth="1"/>
    <col min="11006" max="11006" width="4.7109375" style="8" customWidth="1"/>
    <col min="11007" max="11007" width="11.42578125" style="8"/>
    <col min="11008" max="11008" width="15" style="8" customWidth="1"/>
    <col min="11009" max="11009" width="4.7109375" style="8" customWidth="1"/>
    <col min="11010" max="11010" width="8.5703125" style="8" customWidth="1"/>
    <col min="11011" max="11011" width="11.42578125" style="8" customWidth="1"/>
    <col min="11012" max="11012" width="11.5703125" style="8" bestFit="1" customWidth="1"/>
    <col min="11013" max="11013" width="4.7109375" style="8" customWidth="1"/>
    <col min="11014" max="11246" width="11.42578125" style="8"/>
    <col min="11247" max="11247" width="3.7109375" style="8" customWidth="1"/>
    <col min="11248" max="11248" width="11.28515625" style="8" customWidth="1"/>
    <col min="11249" max="11260" width="4.140625" style="8" customWidth="1"/>
    <col min="11261" max="11261" width="10.85546875" style="8" customWidth="1"/>
    <col min="11262" max="11262" width="4.7109375" style="8" customWidth="1"/>
    <col min="11263" max="11263" width="11.42578125" style="8"/>
    <col min="11264" max="11264" width="15" style="8" customWidth="1"/>
    <col min="11265" max="11265" width="4.7109375" style="8" customWidth="1"/>
    <col min="11266" max="11266" width="8.5703125" style="8" customWidth="1"/>
    <col min="11267" max="11267" width="11.42578125" style="8" customWidth="1"/>
    <col min="11268" max="11268" width="11.5703125" style="8" bestFit="1" customWidth="1"/>
    <col min="11269" max="11269" width="4.7109375" style="8" customWidth="1"/>
    <col min="11270" max="11502" width="11.42578125" style="8"/>
    <col min="11503" max="11503" width="3.7109375" style="8" customWidth="1"/>
    <col min="11504" max="11504" width="11.28515625" style="8" customWidth="1"/>
    <col min="11505" max="11516" width="4.140625" style="8" customWidth="1"/>
    <col min="11517" max="11517" width="10.85546875" style="8" customWidth="1"/>
    <col min="11518" max="11518" width="4.7109375" style="8" customWidth="1"/>
    <col min="11519" max="11519" width="11.42578125" style="8"/>
    <col min="11520" max="11520" width="15" style="8" customWidth="1"/>
    <col min="11521" max="11521" width="4.7109375" style="8" customWidth="1"/>
    <col min="11522" max="11522" width="8.5703125" style="8" customWidth="1"/>
    <col min="11523" max="11523" width="11.42578125" style="8" customWidth="1"/>
    <col min="11524" max="11524" width="11.5703125" style="8" bestFit="1" customWidth="1"/>
    <col min="11525" max="11525" width="4.7109375" style="8" customWidth="1"/>
    <col min="11526" max="11758" width="11.42578125" style="8"/>
    <col min="11759" max="11759" width="3.7109375" style="8" customWidth="1"/>
    <col min="11760" max="11760" width="11.28515625" style="8" customWidth="1"/>
    <col min="11761" max="11772" width="4.140625" style="8" customWidth="1"/>
    <col min="11773" max="11773" width="10.85546875" style="8" customWidth="1"/>
    <col min="11774" max="11774" width="4.7109375" style="8" customWidth="1"/>
    <col min="11775" max="11775" width="11.42578125" style="8"/>
    <col min="11776" max="11776" width="15" style="8" customWidth="1"/>
    <col min="11777" max="11777" width="4.7109375" style="8" customWidth="1"/>
    <col min="11778" max="11778" width="8.5703125" style="8" customWidth="1"/>
    <col min="11779" max="11779" width="11.42578125" style="8" customWidth="1"/>
    <col min="11780" max="11780" width="11.5703125" style="8" bestFit="1" customWidth="1"/>
    <col min="11781" max="11781" width="4.7109375" style="8" customWidth="1"/>
    <col min="11782" max="12014" width="11.42578125" style="8"/>
    <col min="12015" max="12015" width="3.7109375" style="8" customWidth="1"/>
    <col min="12016" max="12016" width="11.28515625" style="8" customWidth="1"/>
    <col min="12017" max="12028" width="4.140625" style="8" customWidth="1"/>
    <col min="12029" max="12029" width="10.85546875" style="8" customWidth="1"/>
    <col min="12030" max="12030" width="4.7109375" style="8" customWidth="1"/>
    <col min="12031" max="12031" width="11.42578125" style="8"/>
    <col min="12032" max="12032" width="15" style="8" customWidth="1"/>
    <col min="12033" max="12033" width="4.7109375" style="8" customWidth="1"/>
    <col min="12034" max="12034" width="8.5703125" style="8" customWidth="1"/>
    <col min="12035" max="12035" width="11.42578125" style="8" customWidth="1"/>
    <col min="12036" max="12036" width="11.5703125" style="8" bestFit="1" customWidth="1"/>
    <col min="12037" max="12037" width="4.7109375" style="8" customWidth="1"/>
    <col min="12038" max="12270" width="11.42578125" style="8"/>
    <col min="12271" max="12271" width="3.7109375" style="8" customWidth="1"/>
    <col min="12272" max="12272" width="11.28515625" style="8" customWidth="1"/>
    <col min="12273" max="12284" width="4.140625" style="8" customWidth="1"/>
    <col min="12285" max="12285" width="10.85546875" style="8" customWidth="1"/>
    <col min="12286" max="12286" width="4.7109375" style="8" customWidth="1"/>
    <col min="12287" max="12287" width="11.42578125" style="8"/>
    <col min="12288" max="12288" width="15" style="8" customWidth="1"/>
    <col min="12289" max="12289" width="4.7109375" style="8" customWidth="1"/>
    <col min="12290" max="12290" width="8.5703125" style="8" customWidth="1"/>
    <col min="12291" max="12291" width="11.42578125" style="8" customWidth="1"/>
    <col min="12292" max="12292" width="11.5703125" style="8" bestFit="1" customWidth="1"/>
    <col min="12293" max="12293" width="4.7109375" style="8" customWidth="1"/>
    <col min="12294" max="12526" width="11.42578125" style="8"/>
    <col min="12527" max="12527" width="3.7109375" style="8" customWidth="1"/>
    <col min="12528" max="12528" width="11.28515625" style="8" customWidth="1"/>
    <col min="12529" max="12540" width="4.140625" style="8" customWidth="1"/>
    <col min="12541" max="12541" width="10.85546875" style="8" customWidth="1"/>
    <col min="12542" max="12542" width="4.7109375" style="8" customWidth="1"/>
    <col min="12543" max="12543" width="11.42578125" style="8"/>
    <col min="12544" max="12544" width="15" style="8" customWidth="1"/>
    <col min="12545" max="12545" width="4.7109375" style="8" customWidth="1"/>
    <col min="12546" max="12546" width="8.5703125" style="8" customWidth="1"/>
    <col min="12547" max="12547" width="11.42578125" style="8" customWidth="1"/>
    <col min="12548" max="12548" width="11.5703125" style="8" bestFit="1" customWidth="1"/>
    <col min="12549" max="12549" width="4.7109375" style="8" customWidth="1"/>
    <col min="12550" max="12782" width="11.42578125" style="8"/>
    <col min="12783" max="12783" width="3.7109375" style="8" customWidth="1"/>
    <col min="12784" max="12784" width="11.28515625" style="8" customWidth="1"/>
    <col min="12785" max="12796" width="4.140625" style="8" customWidth="1"/>
    <col min="12797" max="12797" width="10.85546875" style="8" customWidth="1"/>
    <col min="12798" max="12798" width="4.7109375" style="8" customWidth="1"/>
    <col min="12799" max="12799" width="11.42578125" style="8"/>
    <col min="12800" max="12800" width="15" style="8" customWidth="1"/>
    <col min="12801" max="12801" width="4.7109375" style="8" customWidth="1"/>
    <col min="12802" max="12802" width="8.5703125" style="8" customWidth="1"/>
    <col min="12803" max="12803" width="11.42578125" style="8" customWidth="1"/>
    <col min="12804" max="12804" width="11.5703125" style="8" bestFit="1" customWidth="1"/>
    <col min="12805" max="12805" width="4.7109375" style="8" customWidth="1"/>
    <col min="12806" max="13038" width="11.42578125" style="8"/>
    <col min="13039" max="13039" width="3.7109375" style="8" customWidth="1"/>
    <col min="13040" max="13040" width="11.28515625" style="8" customWidth="1"/>
    <col min="13041" max="13052" width="4.140625" style="8" customWidth="1"/>
    <col min="13053" max="13053" width="10.85546875" style="8" customWidth="1"/>
    <col min="13054" max="13054" width="4.7109375" style="8" customWidth="1"/>
    <col min="13055" max="13055" width="11.42578125" style="8"/>
    <col min="13056" max="13056" width="15" style="8" customWidth="1"/>
    <col min="13057" max="13057" width="4.7109375" style="8" customWidth="1"/>
    <col min="13058" max="13058" width="8.5703125" style="8" customWidth="1"/>
    <col min="13059" max="13059" width="11.42578125" style="8" customWidth="1"/>
    <col min="13060" max="13060" width="11.5703125" style="8" bestFit="1" customWidth="1"/>
    <col min="13061" max="13061" width="4.7109375" style="8" customWidth="1"/>
    <col min="13062" max="13294" width="11.42578125" style="8"/>
    <col min="13295" max="13295" width="3.7109375" style="8" customWidth="1"/>
    <col min="13296" max="13296" width="11.28515625" style="8" customWidth="1"/>
    <col min="13297" max="13308" width="4.140625" style="8" customWidth="1"/>
    <col min="13309" max="13309" width="10.85546875" style="8" customWidth="1"/>
    <col min="13310" max="13310" width="4.7109375" style="8" customWidth="1"/>
    <col min="13311" max="13311" width="11.42578125" style="8"/>
    <col min="13312" max="13312" width="15" style="8" customWidth="1"/>
    <col min="13313" max="13313" width="4.7109375" style="8" customWidth="1"/>
    <col min="13314" max="13314" width="8.5703125" style="8" customWidth="1"/>
    <col min="13315" max="13315" width="11.42578125" style="8" customWidth="1"/>
    <col min="13316" max="13316" width="11.5703125" style="8" bestFit="1" customWidth="1"/>
    <col min="13317" max="13317" width="4.7109375" style="8" customWidth="1"/>
    <col min="13318" max="13550" width="11.42578125" style="8"/>
    <col min="13551" max="13551" width="3.7109375" style="8" customWidth="1"/>
    <col min="13552" max="13552" width="11.28515625" style="8" customWidth="1"/>
    <col min="13553" max="13564" width="4.140625" style="8" customWidth="1"/>
    <col min="13565" max="13565" width="10.85546875" style="8" customWidth="1"/>
    <col min="13566" max="13566" width="4.7109375" style="8" customWidth="1"/>
    <col min="13567" max="13567" width="11.42578125" style="8"/>
    <col min="13568" max="13568" width="15" style="8" customWidth="1"/>
    <col min="13569" max="13569" width="4.7109375" style="8" customWidth="1"/>
    <col min="13570" max="13570" width="8.5703125" style="8" customWidth="1"/>
    <col min="13571" max="13571" width="11.42578125" style="8" customWidth="1"/>
    <col min="13572" max="13572" width="11.5703125" style="8" bestFit="1" customWidth="1"/>
    <col min="13573" max="13573" width="4.7109375" style="8" customWidth="1"/>
    <col min="13574" max="13806" width="11.42578125" style="8"/>
    <col min="13807" max="13807" width="3.7109375" style="8" customWidth="1"/>
    <col min="13808" max="13808" width="11.28515625" style="8" customWidth="1"/>
    <col min="13809" max="13820" width="4.140625" style="8" customWidth="1"/>
    <col min="13821" max="13821" width="10.85546875" style="8" customWidth="1"/>
    <col min="13822" max="13822" width="4.7109375" style="8" customWidth="1"/>
    <col min="13823" max="13823" width="11.42578125" style="8"/>
    <col min="13824" max="13824" width="15" style="8" customWidth="1"/>
    <col min="13825" max="13825" width="4.7109375" style="8" customWidth="1"/>
    <col min="13826" max="13826" width="8.5703125" style="8" customWidth="1"/>
    <col min="13827" max="13827" width="11.42578125" style="8" customWidth="1"/>
    <col min="13828" max="13828" width="11.5703125" style="8" bestFit="1" customWidth="1"/>
    <col min="13829" max="13829" width="4.7109375" style="8" customWidth="1"/>
    <col min="13830" max="14062" width="11.42578125" style="8"/>
    <col min="14063" max="14063" width="3.7109375" style="8" customWidth="1"/>
    <col min="14064" max="14064" width="11.28515625" style="8" customWidth="1"/>
    <col min="14065" max="14076" width="4.140625" style="8" customWidth="1"/>
    <col min="14077" max="14077" width="10.85546875" style="8" customWidth="1"/>
    <col min="14078" max="14078" width="4.7109375" style="8" customWidth="1"/>
    <col min="14079" max="14079" width="11.42578125" style="8"/>
    <col min="14080" max="14080" width="15" style="8" customWidth="1"/>
    <col min="14081" max="14081" width="4.7109375" style="8" customWidth="1"/>
    <col min="14082" max="14082" width="8.5703125" style="8" customWidth="1"/>
    <col min="14083" max="14083" width="11.42578125" style="8" customWidth="1"/>
    <col min="14084" max="14084" width="11.5703125" style="8" bestFit="1" customWidth="1"/>
    <col min="14085" max="14085" width="4.7109375" style="8" customWidth="1"/>
    <col min="14086" max="14318" width="11.42578125" style="8"/>
    <col min="14319" max="14319" width="3.7109375" style="8" customWidth="1"/>
    <col min="14320" max="14320" width="11.28515625" style="8" customWidth="1"/>
    <col min="14321" max="14332" width="4.140625" style="8" customWidth="1"/>
    <col min="14333" max="14333" width="10.85546875" style="8" customWidth="1"/>
    <col min="14334" max="14334" width="4.7109375" style="8" customWidth="1"/>
    <col min="14335" max="14335" width="11.42578125" style="8"/>
    <col min="14336" max="14336" width="15" style="8" customWidth="1"/>
    <col min="14337" max="14337" width="4.7109375" style="8" customWidth="1"/>
    <col min="14338" max="14338" width="8.5703125" style="8" customWidth="1"/>
    <col min="14339" max="14339" width="11.42578125" style="8" customWidth="1"/>
    <col min="14340" max="14340" width="11.5703125" style="8" bestFit="1" customWidth="1"/>
    <col min="14341" max="14341" width="4.7109375" style="8" customWidth="1"/>
    <col min="14342" max="14574" width="11.42578125" style="8"/>
    <col min="14575" max="14575" width="3.7109375" style="8" customWidth="1"/>
    <col min="14576" max="14576" width="11.28515625" style="8" customWidth="1"/>
    <col min="14577" max="14588" width="4.140625" style="8" customWidth="1"/>
    <col min="14589" max="14589" width="10.85546875" style="8" customWidth="1"/>
    <col min="14590" max="14590" width="4.7109375" style="8" customWidth="1"/>
    <col min="14591" max="14591" width="11.42578125" style="8"/>
    <col min="14592" max="14592" width="15" style="8" customWidth="1"/>
    <col min="14593" max="14593" width="4.7109375" style="8" customWidth="1"/>
    <col min="14594" max="14594" width="8.5703125" style="8" customWidth="1"/>
    <col min="14595" max="14595" width="11.42578125" style="8" customWidth="1"/>
    <col min="14596" max="14596" width="11.5703125" style="8" bestFit="1" customWidth="1"/>
    <col min="14597" max="14597" width="4.7109375" style="8" customWidth="1"/>
    <col min="14598" max="14830" width="11.42578125" style="8"/>
    <col min="14831" max="14831" width="3.7109375" style="8" customWidth="1"/>
    <col min="14832" max="14832" width="11.28515625" style="8" customWidth="1"/>
    <col min="14833" max="14844" width="4.140625" style="8" customWidth="1"/>
    <col min="14845" max="14845" width="10.85546875" style="8" customWidth="1"/>
    <col min="14846" max="14846" width="4.7109375" style="8" customWidth="1"/>
    <col min="14847" max="14847" width="11.42578125" style="8"/>
    <col min="14848" max="14848" width="15" style="8" customWidth="1"/>
    <col min="14849" max="14849" width="4.7109375" style="8" customWidth="1"/>
    <col min="14850" max="14850" width="8.5703125" style="8" customWidth="1"/>
    <col min="14851" max="14851" width="11.42578125" style="8" customWidth="1"/>
    <col min="14852" max="14852" width="11.5703125" style="8" bestFit="1" customWidth="1"/>
    <col min="14853" max="14853" width="4.7109375" style="8" customWidth="1"/>
    <col min="14854" max="15086" width="11.42578125" style="8"/>
    <col min="15087" max="15087" width="3.7109375" style="8" customWidth="1"/>
    <col min="15088" max="15088" width="11.28515625" style="8" customWidth="1"/>
    <col min="15089" max="15100" width="4.140625" style="8" customWidth="1"/>
    <col min="15101" max="15101" width="10.85546875" style="8" customWidth="1"/>
    <col min="15102" max="15102" width="4.7109375" style="8" customWidth="1"/>
    <col min="15103" max="15103" width="11.42578125" style="8"/>
    <col min="15104" max="15104" width="15" style="8" customWidth="1"/>
    <col min="15105" max="15105" width="4.7109375" style="8" customWidth="1"/>
    <col min="15106" max="15106" width="8.5703125" style="8" customWidth="1"/>
    <col min="15107" max="15107" width="11.42578125" style="8" customWidth="1"/>
    <col min="15108" max="15108" width="11.5703125" style="8" bestFit="1" customWidth="1"/>
    <col min="15109" max="15109" width="4.7109375" style="8" customWidth="1"/>
    <col min="15110" max="15342" width="11.42578125" style="8"/>
    <col min="15343" max="15343" width="3.7109375" style="8" customWidth="1"/>
    <col min="15344" max="15344" width="11.28515625" style="8" customWidth="1"/>
    <col min="15345" max="15356" width="4.140625" style="8" customWidth="1"/>
    <col min="15357" max="15357" width="10.85546875" style="8" customWidth="1"/>
    <col min="15358" max="15358" width="4.7109375" style="8" customWidth="1"/>
    <col min="15359" max="15359" width="11.42578125" style="8"/>
    <col min="15360" max="15360" width="15" style="8" customWidth="1"/>
    <col min="15361" max="15361" width="4.7109375" style="8" customWidth="1"/>
    <col min="15362" max="15362" width="8.5703125" style="8" customWidth="1"/>
    <col min="15363" max="15363" width="11.42578125" style="8" customWidth="1"/>
    <col min="15364" max="15364" width="11.5703125" style="8" bestFit="1" customWidth="1"/>
    <col min="15365" max="15365" width="4.7109375" style="8" customWidth="1"/>
    <col min="15366" max="15598" width="11.42578125" style="8"/>
    <col min="15599" max="15599" width="3.7109375" style="8" customWidth="1"/>
    <col min="15600" max="15600" width="11.28515625" style="8" customWidth="1"/>
    <col min="15601" max="15612" width="4.140625" style="8" customWidth="1"/>
    <col min="15613" max="15613" width="10.85546875" style="8" customWidth="1"/>
    <col min="15614" max="15614" width="4.7109375" style="8" customWidth="1"/>
    <col min="15615" max="15615" width="11.42578125" style="8"/>
    <col min="15616" max="15616" width="15" style="8" customWidth="1"/>
    <col min="15617" max="15617" width="4.7109375" style="8" customWidth="1"/>
    <col min="15618" max="15618" width="8.5703125" style="8" customWidth="1"/>
    <col min="15619" max="15619" width="11.42578125" style="8" customWidth="1"/>
    <col min="15620" max="15620" width="11.5703125" style="8" bestFit="1" customWidth="1"/>
    <col min="15621" max="15621" width="4.7109375" style="8" customWidth="1"/>
    <col min="15622" max="15854" width="11.42578125" style="8"/>
    <col min="15855" max="15855" width="3.7109375" style="8" customWidth="1"/>
    <col min="15856" max="15856" width="11.28515625" style="8" customWidth="1"/>
    <col min="15857" max="15868" width="4.140625" style="8" customWidth="1"/>
    <col min="15869" max="15869" width="10.85546875" style="8" customWidth="1"/>
    <col min="15870" max="15870" width="4.7109375" style="8" customWidth="1"/>
    <col min="15871" max="15871" width="11.42578125" style="8"/>
    <col min="15872" max="15872" width="15" style="8" customWidth="1"/>
    <col min="15873" max="15873" width="4.7109375" style="8" customWidth="1"/>
    <col min="15874" max="15874" width="8.5703125" style="8" customWidth="1"/>
    <col min="15875" max="15875" width="11.42578125" style="8" customWidth="1"/>
    <col min="15876" max="15876" width="11.5703125" style="8" bestFit="1" customWidth="1"/>
    <col min="15877" max="15877" width="4.7109375" style="8" customWidth="1"/>
    <col min="15878" max="16110" width="11.42578125" style="8"/>
    <col min="16111" max="16111" width="3.7109375" style="8" customWidth="1"/>
    <col min="16112" max="16112" width="11.28515625" style="8" customWidth="1"/>
    <col min="16113" max="16124" width="4.140625" style="8" customWidth="1"/>
    <col min="16125" max="16125" width="10.85546875" style="8" customWidth="1"/>
    <col min="16126" max="16126" width="4.7109375" style="8" customWidth="1"/>
    <col min="16127" max="16127" width="11.42578125" style="8"/>
    <col min="16128" max="16128" width="15" style="8" customWidth="1"/>
    <col min="16129" max="16129" width="4.7109375" style="8" customWidth="1"/>
    <col min="16130" max="16130" width="8.5703125" style="8" customWidth="1"/>
    <col min="16131" max="16131" width="11.42578125" style="8" customWidth="1"/>
    <col min="16132" max="16132" width="11.5703125" style="8" bestFit="1" customWidth="1"/>
    <col min="16133" max="16133" width="4.7109375" style="8" customWidth="1"/>
    <col min="16134" max="16384" width="11.42578125" style="8"/>
  </cols>
  <sheetData>
    <row r="1" spans="2:8" ht="15.75" thickBot="1" x14ac:dyDescent="0.3">
      <c r="B1" s="7"/>
      <c r="C1" s="7"/>
      <c r="D1" s="7"/>
      <c r="E1" s="7"/>
      <c r="F1" s="7"/>
      <c r="G1" s="7"/>
    </row>
    <row r="2" spans="2:8" x14ac:dyDescent="0.25">
      <c r="B2" s="9"/>
      <c r="C2" s="607">
        <v>2014</v>
      </c>
      <c r="D2" s="608"/>
      <c r="E2" s="7"/>
      <c r="F2" s="7"/>
      <c r="G2" s="7"/>
    </row>
    <row r="3" spans="2:8" ht="15.75" thickBot="1" x14ac:dyDescent="0.3">
      <c r="B3" s="11"/>
      <c r="C3" s="609">
        <v>2015</v>
      </c>
      <c r="D3" s="610"/>
      <c r="E3" s="7"/>
      <c r="F3" s="7"/>
      <c r="G3" s="7"/>
      <c r="H3" s="7"/>
    </row>
    <row r="4" spans="2:8" x14ac:dyDescent="0.25">
      <c r="B4" s="7"/>
      <c r="C4" s="7"/>
      <c r="D4" s="7"/>
      <c r="E4" s="7"/>
      <c r="F4" s="7"/>
      <c r="G4" s="7"/>
    </row>
    <row r="5" spans="2:8" ht="75" customHeight="1" x14ac:dyDescent="0.25">
      <c r="B5" s="12" t="s">
        <v>43</v>
      </c>
      <c r="C5" s="13" t="s">
        <v>44</v>
      </c>
      <c r="D5" s="14" t="s">
        <v>45</v>
      </c>
      <c r="E5" s="14" t="s">
        <v>46</v>
      </c>
      <c r="F5" s="15" t="s">
        <v>47</v>
      </c>
      <c r="G5" s="16"/>
    </row>
    <row r="6" spans="2:8" x14ac:dyDescent="0.25">
      <c r="B6" s="17" t="s">
        <v>62</v>
      </c>
      <c r="C6" s="18">
        <v>4689.45</v>
      </c>
      <c r="D6" s="18">
        <v>16170.7</v>
      </c>
      <c r="E6" s="18"/>
      <c r="F6" s="19"/>
      <c r="G6" s="18"/>
    </row>
    <row r="7" spans="2:8" x14ac:dyDescent="0.25">
      <c r="B7" s="17" t="s">
        <v>64</v>
      </c>
      <c r="C7" s="18">
        <v>6283.69</v>
      </c>
      <c r="D7" s="18">
        <v>16170.7</v>
      </c>
      <c r="E7" s="18"/>
      <c r="F7" s="19"/>
      <c r="G7" s="18"/>
    </row>
    <row r="8" spans="2:8" x14ac:dyDescent="0.25">
      <c r="B8" s="17" t="s">
        <v>66</v>
      </c>
      <c r="C8" s="18">
        <v>8058.41</v>
      </c>
      <c r="D8" s="18">
        <v>16170.7</v>
      </c>
      <c r="E8" s="18"/>
      <c r="F8" s="19"/>
      <c r="G8" s="18"/>
    </row>
    <row r="9" spans="2:8" x14ac:dyDescent="0.25">
      <c r="B9" s="20"/>
      <c r="C9" s="20"/>
      <c r="D9" s="20"/>
      <c r="E9" s="20"/>
      <c r="F9" s="20"/>
      <c r="G9" s="18"/>
    </row>
    <row r="10" spans="2:8" s="21" customFormat="1" ht="5.0999999999999996" customHeight="1" x14ac:dyDescent="0.25">
      <c r="C10" s="22"/>
      <c r="D10" s="22"/>
      <c r="E10" s="22"/>
      <c r="F10" s="22"/>
      <c r="G10" s="22"/>
    </row>
    <row r="11" spans="2:8" x14ac:dyDescent="0.25">
      <c r="B11" s="23" t="s">
        <v>69</v>
      </c>
      <c r="C11" s="24">
        <v>9667.89</v>
      </c>
      <c r="D11" s="24">
        <v>16170.7</v>
      </c>
      <c r="E11" s="24"/>
      <c r="F11" s="25"/>
      <c r="G11" s="18"/>
    </row>
    <row r="12" spans="2:8" x14ac:dyDescent="0.25">
      <c r="B12" s="17" t="s">
        <v>71</v>
      </c>
      <c r="C12" s="18">
        <v>12971.95</v>
      </c>
      <c r="D12" s="18">
        <v>16170.7</v>
      </c>
      <c r="E12" s="18"/>
      <c r="F12" s="19"/>
      <c r="G12" s="18"/>
    </row>
    <row r="13" spans="2:8" x14ac:dyDescent="0.25">
      <c r="B13" s="17" t="s">
        <v>73</v>
      </c>
      <c r="C13" s="18">
        <v>16636.96</v>
      </c>
      <c r="D13" s="18">
        <v>18636.96</v>
      </c>
      <c r="E13" s="18"/>
      <c r="F13" s="19"/>
      <c r="G13" s="18"/>
    </row>
    <row r="14" spans="2:8" x14ac:dyDescent="0.25">
      <c r="B14" s="20"/>
      <c r="C14" s="20"/>
      <c r="D14" s="20"/>
      <c r="E14" s="20"/>
      <c r="F14" s="20"/>
      <c r="G14" s="18"/>
    </row>
    <row r="15" spans="2:8" s="21" customFormat="1" ht="5.0999999999999996" customHeight="1" x14ac:dyDescent="0.25">
      <c r="C15" s="22"/>
      <c r="D15" s="22"/>
      <c r="E15" s="22"/>
      <c r="F15" s="7"/>
      <c r="G15" s="7"/>
    </row>
    <row r="16" spans="2:8" x14ac:dyDescent="0.25">
      <c r="B16" s="23" t="s">
        <v>75</v>
      </c>
      <c r="C16" s="24">
        <v>3461.01</v>
      </c>
      <c r="D16" s="24">
        <v>16170.7</v>
      </c>
      <c r="E16" s="24"/>
      <c r="F16" s="25"/>
      <c r="G16" s="18"/>
    </row>
    <row r="17" spans="1:7" x14ac:dyDescent="0.25">
      <c r="B17" s="17" t="s">
        <v>77</v>
      </c>
      <c r="C17" s="18">
        <v>4620.2</v>
      </c>
      <c r="D17" s="18">
        <v>16170.7</v>
      </c>
      <c r="E17" s="18"/>
      <c r="F17" s="19"/>
      <c r="G17" s="18"/>
    </row>
    <row r="18" spans="1:7" x14ac:dyDescent="0.25">
      <c r="B18" s="17" t="s">
        <v>79</v>
      </c>
      <c r="C18" s="18">
        <v>7404.64</v>
      </c>
      <c r="D18" s="18">
        <v>16170.7</v>
      </c>
      <c r="E18" s="18"/>
      <c r="F18" s="19"/>
      <c r="G18" s="18"/>
    </row>
    <row r="19" spans="1:7" x14ac:dyDescent="0.25">
      <c r="B19" s="20"/>
      <c r="C19" s="20"/>
      <c r="D19" s="20"/>
      <c r="E19" s="20"/>
      <c r="F19" s="20"/>
      <c r="G19" s="18"/>
    </row>
    <row r="20" spans="1:7" ht="5.0999999999999996" customHeight="1" x14ac:dyDescent="0.25">
      <c r="C20" s="22"/>
      <c r="D20" s="22"/>
      <c r="E20" s="22"/>
      <c r="F20" s="7"/>
      <c r="G20" s="7"/>
    </row>
    <row r="21" spans="1:7" x14ac:dyDescent="0.25">
      <c r="B21" s="7"/>
      <c r="C21" s="7"/>
      <c r="D21" s="7"/>
      <c r="E21" s="7"/>
      <c r="F21" s="7"/>
      <c r="G21" s="18"/>
    </row>
    <row r="22" spans="1:7" x14ac:dyDescent="0.25">
      <c r="B22" s="7"/>
      <c r="C22" s="7"/>
      <c r="D22" s="7"/>
      <c r="E22" s="7"/>
      <c r="F22" s="7"/>
      <c r="G22" s="7"/>
    </row>
    <row r="23" spans="1:7" ht="22.5" customHeight="1" x14ac:dyDescent="0.25">
      <c r="A23" s="27"/>
      <c r="B23" s="29"/>
      <c r="C23" s="29"/>
      <c r="D23" s="35"/>
      <c r="E23" s="35"/>
      <c r="F23" s="33"/>
      <c r="G23" s="29"/>
    </row>
    <row r="24" spans="1:7" ht="22.5" customHeight="1" x14ac:dyDescent="0.25">
      <c r="A24" s="27"/>
      <c r="B24" s="29"/>
      <c r="C24" s="29"/>
      <c r="D24" s="30"/>
      <c r="E24" s="34"/>
      <c r="F24" s="606"/>
      <c r="G24" s="606"/>
    </row>
    <row r="25" spans="1:7" ht="22.5" customHeight="1" x14ac:dyDescent="0.25">
      <c r="A25" s="27"/>
      <c r="B25" s="29"/>
      <c r="C25" s="29"/>
      <c r="D25" s="30"/>
      <c r="E25" s="34"/>
      <c r="F25" s="606"/>
      <c r="G25" s="606"/>
    </row>
    <row r="26" spans="1:7" ht="22.5" customHeight="1" x14ac:dyDescent="0.25">
      <c r="A26" s="27"/>
      <c r="B26" s="29"/>
      <c r="C26" s="29"/>
      <c r="D26" s="606"/>
      <c r="E26" s="606"/>
      <c r="F26" s="606"/>
      <c r="G26" s="606"/>
    </row>
    <row r="27" spans="1:7" ht="22.5" customHeight="1" x14ac:dyDescent="0.25">
      <c r="A27" s="27"/>
      <c r="B27" s="29"/>
      <c r="C27" s="29"/>
      <c r="D27" s="29"/>
      <c r="E27" s="29"/>
      <c r="F27" s="29"/>
      <c r="G27" s="29"/>
    </row>
    <row r="28" spans="1:7" ht="22.5" customHeight="1" x14ac:dyDescent="0.25">
      <c r="A28" s="27"/>
      <c r="B28" s="29"/>
      <c r="C28" s="29"/>
      <c r="D28" s="32"/>
      <c r="E28" s="32"/>
      <c r="F28" s="29"/>
      <c r="G28" s="29"/>
    </row>
    <row r="29" spans="1:7" ht="22.5" customHeight="1" x14ac:dyDescent="0.25">
      <c r="A29" s="27"/>
      <c r="B29" s="29"/>
      <c r="C29" s="29"/>
      <c r="D29" s="29"/>
      <c r="E29" s="29"/>
      <c r="F29" s="29"/>
      <c r="G29" s="29"/>
    </row>
    <row r="30" spans="1:7" ht="22.5" customHeight="1" x14ac:dyDescent="0.25">
      <c r="A30" s="27"/>
      <c r="B30" s="29"/>
      <c r="C30" s="29"/>
      <c r="D30" s="29"/>
      <c r="E30" s="29"/>
      <c r="F30" s="29"/>
      <c r="G30" s="31"/>
    </row>
    <row r="31" spans="1:7" x14ac:dyDescent="0.25">
      <c r="B31" s="7"/>
      <c r="C31" s="7"/>
      <c r="D31" s="7"/>
      <c r="E31" s="7"/>
      <c r="F31" s="7"/>
      <c r="G31" s="7"/>
    </row>
    <row r="32" spans="1:7" x14ac:dyDescent="0.25">
      <c r="B32" s="7"/>
      <c r="C32" s="7"/>
      <c r="D32" s="7"/>
      <c r="E32" s="7"/>
      <c r="F32" s="7"/>
      <c r="G32" s="7"/>
    </row>
    <row r="33" spans="2:7" x14ac:dyDescent="0.25">
      <c r="B33" s="7"/>
      <c r="C33" s="7"/>
      <c r="D33" s="7"/>
      <c r="E33" s="7"/>
      <c r="F33" s="7"/>
      <c r="G33" s="7"/>
    </row>
    <row r="34" spans="2:7" x14ac:dyDescent="0.25">
      <c r="B34" s="7"/>
      <c r="C34" s="7"/>
      <c r="D34" s="7"/>
      <c r="E34" s="7"/>
      <c r="F34" s="7"/>
      <c r="G34" s="7"/>
    </row>
    <row r="35" spans="2:7" ht="20.100000000000001" customHeight="1" x14ac:dyDescent="0.25">
      <c r="B35" s="7"/>
      <c r="C35" s="7"/>
      <c r="D35" s="7"/>
      <c r="E35" s="7"/>
      <c r="F35" s="7"/>
      <c r="G35" s="7"/>
    </row>
    <row r="36" spans="2:7" ht="20.100000000000001" customHeight="1" x14ac:dyDescent="0.25">
      <c r="B36" s="7"/>
      <c r="C36" s="7"/>
      <c r="D36" s="7"/>
      <c r="E36" s="7"/>
      <c r="F36" s="7"/>
      <c r="G36" s="7"/>
    </row>
    <row r="37" spans="2:7" ht="20.100000000000001" customHeight="1" x14ac:dyDescent="0.25">
      <c r="B37" s="7"/>
      <c r="C37" s="7"/>
      <c r="D37" s="7"/>
      <c r="E37" s="7"/>
      <c r="F37" s="7"/>
      <c r="G37" s="7"/>
    </row>
    <row r="38" spans="2:7" ht="20.100000000000001" customHeight="1" x14ac:dyDescent="0.25">
      <c r="B38" s="7"/>
      <c r="C38" s="7"/>
      <c r="D38" s="7"/>
      <c r="E38" s="7"/>
      <c r="F38" s="7"/>
      <c r="G38" s="7"/>
    </row>
  </sheetData>
  <mergeCells count="5">
    <mergeCell ref="C2:D2"/>
    <mergeCell ref="C3:D3"/>
    <mergeCell ref="F24:G24"/>
    <mergeCell ref="F25:G25"/>
    <mergeCell ref="D26:G26"/>
  </mergeCells>
  <pageMargins left="0.51181102362204722" right="0.51181102362204722" top="0.59055118110236227" bottom="0.59055118110236227" header="0.31496062992125984" footer="0.31496062992125984"/>
  <pageSetup paperSize="9" scale="72" orientation="landscape" verticalDpi="4294967293" r:id="rId1"/>
  <headerFooter>
    <oddFooter>&amp;C&amp;Z&amp;F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3" sqref="C3:D3"/>
    </sheetView>
  </sheetViews>
  <sheetFormatPr baseColWidth="10" defaultRowHeight="15" x14ac:dyDescent="0.25"/>
  <cols>
    <col min="1" max="1" width="4" style="8" customWidth="1"/>
    <col min="2" max="6" width="11.42578125" style="8"/>
    <col min="7" max="7" width="3.7109375" style="8" customWidth="1"/>
    <col min="8" max="238" width="11.42578125" style="8"/>
    <col min="239" max="239" width="3.7109375" style="8" customWidth="1"/>
    <col min="240" max="240" width="11.28515625" style="8" customWidth="1"/>
    <col min="241" max="252" width="4.140625" style="8" customWidth="1"/>
    <col min="253" max="253" width="10.85546875" style="8" customWidth="1"/>
    <col min="254" max="254" width="4.7109375" style="8" customWidth="1"/>
    <col min="255" max="255" width="11.42578125" style="8"/>
    <col min="256" max="256" width="15" style="8" customWidth="1"/>
    <col min="257" max="257" width="4.7109375" style="8" customWidth="1"/>
    <col min="258" max="258" width="8.5703125" style="8" customWidth="1"/>
    <col min="259" max="259" width="11.42578125" style="8" customWidth="1"/>
    <col min="260" max="260" width="11.5703125" style="8" bestFit="1" customWidth="1"/>
    <col min="261" max="261" width="4.7109375" style="8" customWidth="1"/>
    <col min="262" max="494" width="11.42578125" style="8"/>
    <col min="495" max="495" width="3.7109375" style="8" customWidth="1"/>
    <col min="496" max="496" width="11.28515625" style="8" customWidth="1"/>
    <col min="497" max="508" width="4.140625" style="8" customWidth="1"/>
    <col min="509" max="509" width="10.85546875" style="8" customWidth="1"/>
    <col min="510" max="510" width="4.7109375" style="8" customWidth="1"/>
    <col min="511" max="511" width="11.42578125" style="8"/>
    <col min="512" max="512" width="15" style="8" customWidth="1"/>
    <col min="513" max="513" width="4.7109375" style="8" customWidth="1"/>
    <col min="514" max="514" width="8.5703125" style="8" customWidth="1"/>
    <col min="515" max="515" width="11.42578125" style="8" customWidth="1"/>
    <col min="516" max="516" width="11.5703125" style="8" bestFit="1" customWidth="1"/>
    <col min="517" max="517" width="4.7109375" style="8" customWidth="1"/>
    <col min="518" max="750" width="11.42578125" style="8"/>
    <col min="751" max="751" width="3.7109375" style="8" customWidth="1"/>
    <col min="752" max="752" width="11.28515625" style="8" customWidth="1"/>
    <col min="753" max="764" width="4.140625" style="8" customWidth="1"/>
    <col min="765" max="765" width="10.85546875" style="8" customWidth="1"/>
    <col min="766" max="766" width="4.7109375" style="8" customWidth="1"/>
    <col min="767" max="767" width="11.42578125" style="8"/>
    <col min="768" max="768" width="15" style="8" customWidth="1"/>
    <col min="769" max="769" width="4.7109375" style="8" customWidth="1"/>
    <col min="770" max="770" width="8.5703125" style="8" customWidth="1"/>
    <col min="771" max="771" width="11.42578125" style="8" customWidth="1"/>
    <col min="772" max="772" width="11.5703125" style="8" bestFit="1" customWidth="1"/>
    <col min="773" max="773" width="4.7109375" style="8" customWidth="1"/>
    <col min="774" max="1006" width="11.42578125" style="8"/>
    <col min="1007" max="1007" width="3.7109375" style="8" customWidth="1"/>
    <col min="1008" max="1008" width="11.28515625" style="8" customWidth="1"/>
    <col min="1009" max="1020" width="4.140625" style="8" customWidth="1"/>
    <col min="1021" max="1021" width="10.85546875" style="8" customWidth="1"/>
    <col min="1022" max="1022" width="4.7109375" style="8" customWidth="1"/>
    <col min="1023" max="1023" width="11.42578125" style="8"/>
    <col min="1024" max="1024" width="15" style="8" customWidth="1"/>
    <col min="1025" max="1025" width="4.7109375" style="8" customWidth="1"/>
    <col min="1026" max="1026" width="8.5703125" style="8" customWidth="1"/>
    <col min="1027" max="1027" width="11.42578125" style="8" customWidth="1"/>
    <col min="1028" max="1028" width="11.5703125" style="8" bestFit="1" customWidth="1"/>
    <col min="1029" max="1029" width="4.7109375" style="8" customWidth="1"/>
    <col min="1030" max="1262" width="11.42578125" style="8"/>
    <col min="1263" max="1263" width="3.7109375" style="8" customWidth="1"/>
    <col min="1264" max="1264" width="11.28515625" style="8" customWidth="1"/>
    <col min="1265" max="1276" width="4.140625" style="8" customWidth="1"/>
    <col min="1277" max="1277" width="10.85546875" style="8" customWidth="1"/>
    <col min="1278" max="1278" width="4.7109375" style="8" customWidth="1"/>
    <col min="1279" max="1279" width="11.42578125" style="8"/>
    <col min="1280" max="1280" width="15" style="8" customWidth="1"/>
    <col min="1281" max="1281" width="4.7109375" style="8" customWidth="1"/>
    <col min="1282" max="1282" width="8.5703125" style="8" customWidth="1"/>
    <col min="1283" max="1283" width="11.42578125" style="8" customWidth="1"/>
    <col min="1284" max="1284" width="11.5703125" style="8" bestFit="1" customWidth="1"/>
    <col min="1285" max="1285" width="4.7109375" style="8" customWidth="1"/>
    <col min="1286" max="1518" width="11.42578125" style="8"/>
    <col min="1519" max="1519" width="3.7109375" style="8" customWidth="1"/>
    <col min="1520" max="1520" width="11.28515625" style="8" customWidth="1"/>
    <col min="1521" max="1532" width="4.140625" style="8" customWidth="1"/>
    <col min="1533" max="1533" width="10.85546875" style="8" customWidth="1"/>
    <col min="1534" max="1534" width="4.7109375" style="8" customWidth="1"/>
    <col min="1535" max="1535" width="11.42578125" style="8"/>
    <col min="1536" max="1536" width="15" style="8" customWidth="1"/>
    <col min="1537" max="1537" width="4.7109375" style="8" customWidth="1"/>
    <col min="1538" max="1538" width="8.5703125" style="8" customWidth="1"/>
    <col min="1539" max="1539" width="11.42578125" style="8" customWidth="1"/>
    <col min="1540" max="1540" width="11.5703125" style="8" bestFit="1" customWidth="1"/>
    <col min="1541" max="1541" width="4.7109375" style="8" customWidth="1"/>
    <col min="1542" max="1774" width="11.42578125" style="8"/>
    <col min="1775" max="1775" width="3.7109375" style="8" customWidth="1"/>
    <col min="1776" max="1776" width="11.28515625" style="8" customWidth="1"/>
    <col min="1777" max="1788" width="4.140625" style="8" customWidth="1"/>
    <col min="1789" max="1789" width="10.85546875" style="8" customWidth="1"/>
    <col min="1790" max="1790" width="4.7109375" style="8" customWidth="1"/>
    <col min="1791" max="1791" width="11.42578125" style="8"/>
    <col min="1792" max="1792" width="15" style="8" customWidth="1"/>
    <col min="1793" max="1793" width="4.7109375" style="8" customWidth="1"/>
    <col min="1794" max="1794" width="8.5703125" style="8" customWidth="1"/>
    <col min="1795" max="1795" width="11.42578125" style="8" customWidth="1"/>
    <col min="1796" max="1796" width="11.5703125" style="8" bestFit="1" customWidth="1"/>
    <col min="1797" max="1797" width="4.7109375" style="8" customWidth="1"/>
    <col min="1798" max="2030" width="11.42578125" style="8"/>
    <col min="2031" max="2031" width="3.7109375" style="8" customWidth="1"/>
    <col min="2032" max="2032" width="11.28515625" style="8" customWidth="1"/>
    <col min="2033" max="2044" width="4.140625" style="8" customWidth="1"/>
    <col min="2045" max="2045" width="10.85546875" style="8" customWidth="1"/>
    <col min="2046" max="2046" width="4.7109375" style="8" customWidth="1"/>
    <col min="2047" max="2047" width="11.42578125" style="8"/>
    <col min="2048" max="2048" width="15" style="8" customWidth="1"/>
    <col min="2049" max="2049" width="4.7109375" style="8" customWidth="1"/>
    <col min="2050" max="2050" width="8.5703125" style="8" customWidth="1"/>
    <col min="2051" max="2051" width="11.42578125" style="8" customWidth="1"/>
    <col min="2052" max="2052" width="11.5703125" style="8" bestFit="1" customWidth="1"/>
    <col min="2053" max="2053" width="4.7109375" style="8" customWidth="1"/>
    <col min="2054" max="2286" width="11.42578125" style="8"/>
    <col min="2287" max="2287" width="3.7109375" style="8" customWidth="1"/>
    <col min="2288" max="2288" width="11.28515625" style="8" customWidth="1"/>
    <col min="2289" max="2300" width="4.140625" style="8" customWidth="1"/>
    <col min="2301" max="2301" width="10.85546875" style="8" customWidth="1"/>
    <col min="2302" max="2302" width="4.7109375" style="8" customWidth="1"/>
    <col min="2303" max="2303" width="11.42578125" style="8"/>
    <col min="2304" max="2304" width="15" style="8" customWidth="1"/>
    <col min="2305" max="2305" width="4.7109375" style="8" customWidth="1"/>
    <col min="2306" max="2306" width="8.5703125" style="8" customWidth="1"/>
    <col min="2307" max="2307" width="11.42578125" style="8" customWidth="1"/>
    <col min="2308" max="2308" width="11.5703125" style="8" bestFit="1" customWidth="1"/>
    <col min="2309" max="2309" width="4.7109375" style="8" customWidth="1"/>
    <col min="2310" max="2542" width="11.42578125" style="8"/>
    <col min="2543" max="2543" width="3.7109375" style="8" customWidth="1"/>
    <col min="2544" max="2544" width="11.28515625" style="8" customWidth="1"/>
    <col min="2545" max="2556" width="4.140625" style="8" customWidth="1"/>
    <col min="2557" max="2557" width="10.85546875" style="8" customWidth="1"/>
    <col min="2558" max="2558" width="4.7109375" style="8" customWidth="1"/>
    <col min="2559" max="2559" width="11.42578125" style="8"/>
    <col min="2560" max="2560" width="15" style="8" customWidth="1"/>
    <col min="2561" max="2561" width="4.7109375" style="8" customWidth="1"/>
    <col min="2562" max="2562" width="8.5703125" style="8" customWidth="1"/>
    <col min="2563" max="2563" width="11.42578125" style="8" customWidth="1"/>
    <col min="2564" max="2564" width="11.5703125" style="8" bestFit="1" customWidth="1"/>
    <col min="2565" max="2565" width="4.7109375" style="8" customWidth="1"/>
    <col min="2566" max="2798" width="11.42578125" style="8"/>
    <col min="2799" max="2799" width="3.7109375" style="8" customWidth="1"/>
    <col min="2800" max="2800" width="11.28515625" style="8" customWidth="1"/>
    <col min="2801" max="2812" width="4.140625" style="8" customWidth="1"/>
    <col min="2813" max="2813" width="10.85546875" style="8" customWidth="1"/>
    <col min="2814" max="2814" width="4.7109375" style="8" customWidth="1"/>
    <col min="2815" max="2815" width="11.42578125" style="8"/>
    <col min="2816" max="2816" width="15" style="8" customWidth="1"/>
    <col min="2817" max="2817" width="4.7109375" style="8" customWidth="1"/>
    <col min="2818" max="2818" width="8.5703125" style="8" customWidth="1"/>
    <col min="2819" max="2819" width="11.42578125" style="8" customWidth="1"/>
    <col min="2820" max="2820" width="11.5703125" style="8" bestFit="1" customWidth="1"/>
    <col min="2821" max="2821" width="4.7109375" style="8" customWidth="1"/>
    <col min="2822" max="3054" width="11.42578125" style="8"/>
    <col min="3055" max="3055" width="3.7109375" style="8" customWidth="1"/>
    <col min="3056" max="3056" width="11.28515625" style="8" customWidth="1"/>
    <col min="3057" max="3068" width="4.140625" style="8" customWidth="1"/>
    <col min="3069" max="3069" width="10.85546875" style="8" customWidth="1"/>
    <col min="3070" max="3070" width="4.7109375" style="8" customWidth="1"/>
    <col min="3071" max="3071" width="11.42578125" style="8"/>
    <col min="3072" max="3072" width="15" style="8" customWidth="1"/>
    <col min="3073" max="3073" width="4.7109375" style="8" customWidth="1"/>
    <col min="3074" max="3074" width="8.5703125" style="8" customWidth="1"/>
    <col min="3075" max="3075" width="11.42578125" style="8" customWidth="1"/>
    <col min="3076" max="3076" width="11.5703125" style="8" bestFit="1" customWidth="1"/>
    <col min="3077" max="3077" width="4.7109375" style="8" customWidth="1"/>
    <col min="3078" max="3310" width="11.42578125" style="8"/>
    <col min="3311" max="3311" width="3.7109375" style="8" customWidth="1"/>
    <col min="3312" max="3312" width="11.28515625" style="8" customWidth="1"/>
    <col min="3313" max="3324" width="4.140625" style="8" customWidth="1"/>
    <col min="3325" max="3325" width="10.85546875" style="8" customWidth="1"/>
    <col min="3326" max="3326" width="4.7109375" style="8" customWidth="1"/>
    <col min="3327" max="3327" width="11.42578125" style="8"/>
    <col min="3328" max="3328" width="15" style="8" customWidth="1"/>
    <col min="3329" max="3329" width="4.7109375" style="8" customWidth="1"/>
    <col min="3330" max="3330" width="8.5703125" style="8" customWidth="1"/>
    <col min="3331" max="3331" width="11.42578125" style="8" customWidth="1"/>
    <col min="3332" max="3332" width="11.5703125" style="8" bestFit="1" customWidth="1"/>
    <col min="3333" max="3333" width="4.7109375" style="8" customWidth="1"/>
    <col min="3334" max="3566" width="11.42578125" style="8"/>
    <col min="3567" max="3567" width="3.7109375" style="8" customWidth="1"/>
    <col min="3568" max="3568" width="11.28515625" style="8" customWidth="1"/>
    <col min="3569" max="3580" width="4.140625" style="8" customWidth="1"/>
    <col min="3581" max="3581" width="10.85546875" style="8" customWidth="1"/>
    <col min="3582" max="3582" width="4.7109375" style="8" customWidth="1"/>
    <col min="3583" max="3583" width="11.42578125" style="8"/>
    <col min="3584" max="3584" width="15" style="8" customWidth="1"/>
    <col min="3585" max="3585" width="4.7109375" style="8" customWidth="1"/>
    <col min="3586" max="3586" width="8.5703125" style="8" customWidth="1"/>
    <col min="3587" max="3587" width="11.42578125" style="8" customWidth="1"/>
    <col min="3588" max="3588" width="11.5703125" style="8" bestFit="1" customWidth="1"/>
    <col min="3589" max="3589" width="4.7109375" style="8" customWidth="1"/>
    <col min="3590" max="3822" width="11.42578125" style="8"/>
    <col min="3823" max="3823" width="3.7109375" style="8" customWidth="1"/>
    <col min="3824" max="3824" width="11.28515625" style="8" customWidth="1"/>
    <col min="3825" max="3836" width="4.140625" style="8" customWidth="1"/>
    <col min="3837" max="3837" width="10.85546875" style="8" customWidth="1"/>
    <col min="3838" max="3838" width="4.7109375" style="8" customWidth="1"/>
    <col min="3839" max="3839" width="11.42578125" style="8"/>
    <col min="3840" max="3840" width="15" style="8" customWidth="1"/>
    <col min="3841" max="3841" width="4.7109375" style="8" customWidth="1"/>
    <col min="3842" max="3842" width="8.5703125" style="8" customWidth="1"/>
    <col min="3843" max="3843" width="11.42578125" style="8" customWidth="1"/>
    <col min="3844" max="3844" width="11.5703125" style="8" bestFit="1" customWidth="1"/>
    <col min="3845" max="3845" width="4.7109375" style="8" customWidth="1"/>
    <col min="3846" max="4078" width="11.42578125" style="8"/>
    <col min="4079" max="4079" width="3.7109375" style="8" customWidth="1"/>
    <col min="4080" max="4080" width="11.28515625" style="8" customWidth="1"/>
    <col min="4081" max="4092" width="4.140625" style="8" customWidth="1"/>
    <col min="4093" max="4093" width="10.85546875" style="8" customWidth="1"/>
    <col min="4094" max="4094" width="4.7109375" style="8" customWidth="1"/>
    <col min="4095" max="4095" width="11.42578125" style="8"/>
    <col min="4096" max="4096" width="15" style="8" customWidth="1"/>
    <col min="4097" max="4097" width="4.7109375" style="8" customWidth="1"/>
    <col min="4098" max="4098" width="8.5703125" style="8" customWidth="1"/>
    <col min="4099" max="4099" width="11.42578125" style="8" customWidth="1"/>
    <col min="4100" max="4100" width="11.5703125" style="8" bestFit="1" customWidth="1"/>
    <col min="4101" max="4101" width="4.7109375" style="8" customWidth="1"/>
    <col min="4102" max="4334" width="11.42578125" style="8"/>
    <col min="4335" max="4335" width="3.7109375" style="8" customWidth="1"/>
    <col min="4336" max="4336" width="11.28515625" style="8" customWidth="1"/>
    <col min="4337" max="4348" width="4.140625" style="8" customWidth="1"/>
    <col min="4349" max="4349" width="10.85546875" style="8" customWidth="1"/>
    <col min="4350" max="4350" width="4.7109375" style="8" customWidth="1"/>
    <col min="4351" max="4351" width="11.42578125" style="8"/>
    <col min="4352" max="4352" width="15" style="8" customWidth="1"/>
    <col min="4353" max="4353" width="4.7109375" style="8" customWidth="1"/>
    <col min="4354" max="4354" width="8.5703125" style="8" customWidth="1"/>
    <col min="4355" max="4355" width="11.42578125" style="8" customWidth="1"/>
    <col min="4356" max="4356" width="11.5703125" style="8" bestFit="1" customWidth="1"/>
    <col min="4357" max="4357" width="4.7109375" style="8" customWidth="1"/>
    <col min="4358" max="4590" width="11.42578125" style="8"/>
    <col min="4591" max="4591" width="3.7109375" style="8" customWidth="1"/>
    <col min="4592" max="4592" width="11.28515625" style="8" customWidth="1"/>
    <col min="4593" max="4604" width="4.140625" style="8" customWidth="1"/>
    <col min="4605" max="4605" width="10.85546875" style="8" customWidth="1"/>
    <col min="4606" max="4606" width="4.7109375" style="8" customWidth="1"/>
    <col min="4607" max="4607" width="11.42578125" style="8"/>
    <col min="4608" max="4608" width="15" style="8" customWidth="1"/>
    <col min="4609" max="4609" width="4.7109375" style="8" customWidth="1"/>
    <col min="4610" max="4610" width="8.5703125" style="8" customWidth="1"/>
    <col min="4611" max="4611" width="11.42578125" style="8" customWidth="1"/>
    <col min="4612" max="4612" width="11.5703125" style="8" bestFit="1" customWidth="1"/>
    <col min="4613" max="4613" width="4.7109375" style="8" customWidth="1"/>
    <col min="4614" max="4846" width="11.42578125" style="8"/>
    <col min="4847" max="4847" width="3.7109375" style="8" customWidth="1"/>
    <col min="4848" max="4848" width="11.28515625" style="8" customWidth="1"/>
    <col min="4849" max="4860" width="4.140625" style="8" customWidth="1"/>
    <col min="4861" max="4861" width="10.85546875" style="8" customWidth="1"/>
    <col min="4862" max="4862" width="4.7109375" style="8" customWidth="1"/>
    <col min="4863" max="4863" width="11.42578125" style="8"/>
    <col min="4864" max="4864" width="15" style="8" customWidth="1"/>
    <col min="4865" max="4865" width="4.7109375" style="8" customWidth="1"/>
    <col min="4866" max="4866" width="8.5703125" style="8" customWidth="1"/>
    <col min="4867" max="4867" width="11.42578125" style="8" customWidth="1"/>
    <col min="4868" max="4868" width="11.5703125" style="8" bestFit="1" customWidth="1"/>
    <col min="4869" max="4869" width="4.7109375" style="8" customWidth="1"/>
    <col min="4870" max="5102" width="11.42578125" style="8"/>
    <col min="5103" max="5103" width="3.7109375" style="8" customWidth="1"/>
    <col min="5104" max="5104" width="11.28515625" style="8" customWidth="1"/>
    <col min="5105" max="5116" width="4.140625" style="8" customWidth="1"/>
    <col min="5117" max="5117" width="10.85546875" style="8" customWidth="1"/>
    <col min="5118" max="5118" width="4.7109375" style="8" customWidth="1"/>
    <col min="5119" max="5119" width="11.42578125" style="8"/>
    <col min="5120" max="5120" width="15" style="8" customWidth="1"/>
    <col min="5121" max="5121" width="4.7109375" style="8" customWidth="1"/>
    <col min="5122" max="5122" width="8.5703125" style="8" customWidth="1"/>
    <col min="5123" max="5123" width="11.42578125" style="8" customWidth="1"/>
    <col min="5124" max="5124" width="11.5703125" style="8" bestFit="1" customWidth="1"/>
    <col min="5125" max="5125" width="4.7109375" style="8" customWidth="1"/>
    <col min="5126" max="5358" width="11.42578125" style="8"/>
    <col min="5359" max="5359" width="3.7109375" style="8" customWidth="1"/>
    <col min="5360" max="5360" width="11.28515625" style="8" customWidth="1"/>
    <col min="5361" max="5372" width="4.140625" style="8" customWidth="1"/>
    <col min="5373" max="5373" width="10.85546875" style="8" customWidth="1"/>
    <col min="5374" max="5374" width="4.7109375" style="8" customWidth="1"/>
    <col min="5375" max="5375" width="11.42578125" style="8"/>
    <col min="5376" max="5376" width="15" style="8" customWidth="1"/>
    <col min="5377" max="5377" width="4.7109375" style="8" customWidth="1"/>
    <col min="5378" max="5378" width="8.5703125" style="8" customWidth="1"/>
    <col min="5379" max="5379" width="11.42578125" style="8" customWidth="1"/>
    <col min="5380" max="5380" width="11.5703125" style="8" bestFit="1" customWidth="1"/>
    <col min="5381" max="5381" width="4.7109375" style="8" customWidth="1"/>
    <col min="5382" max="5614" width="11.42578125" style="8"/>
    <col min="5615" max="5615" width="3.7109375" style="8" customWidth="1"/>
    <col min="5616" max="5616" width="11.28515625" style="8" customWidth="1"/>
    <col min="5617" max="5628" width="4.140625" style="8" customWidth="1"/>
    <col min="5629" max="5629" width="10.85546875" style="8" customWidth="1"/>
    <col min="5630" max="5630" width="4.7109375" style="8" customWidth="1"/>
    <col min="5631" max="5631" width="11.42578125" style="8"/>
    <col min="5632" max="5632" width="15" style="8" customWidth="1"/>
    <col min="5633" max="5633" width="4.7109375" style="8" customWidth="1"/>
    <col min="5634" max="5634" width="8.5703125" style="8" customWidth="1"/>
    <col min="5635" max="5635" width="11.42578125" style="8" customWidth="1"/>
    <col min="5636" max="5636" width="11.5703125" style="8" bestFit="1" customWidth="1"/>
    <col min="5637" max="5637" width="4.7109375" style="8" customWidth="1"/>
    <col min="5638" max="5870" width="11.42578125" style="8"/>
    <col min="5871" max="5871" width="3.7109375" style="8" customWidth="1"/>
    <col min="5872" max="5872" width="11.28515625" style="8" customWidth="1"/>
    <col min="5873" max="5884" width="4.140625" style="8" customWidth="1"/>
    <col min="5885" max="5885" width="10.85546875" style="8" customWidth="1"/>
    <col min="5886" max="5886" width="4.7109375" style="8" customWidth="1"/>
    <col min="5887" max="5887" width="11.42578125" style="8"/>
    <col min="5888" max="5888" width="15" style="8" customWidth="1"/>
    <col min="5889" max="5889" width="4.7109375" style="8" customWidth="1"/>
    <col min="5890" max="5890" width="8.5703125" style="8" customWidth="1"/>
    <col min="5891" max="5891" width="11.42578125" style="8" customWidth="1"/>
    <col min="5892" max="5892" width="11.5703125" style="8" bestFit="1" customWidth="1"/>
    <col min="5893" max="5893" width="4.7109375" style="8" customWidth="1"/>
    <col min="5894" max="6126" width="11.42578125" style="8"/>
    <col min="6127" max="6127" width="3.7109375" style="8" customWidth="1"/>
    <col min="6128" max="6128" width="11.28515625" style="8" customWidth="1"/>
    <col min="6129" max="6140" width="4.140625" style="8" customWidth="1"/>
    <col min="6141" max="6141" width="10.85546875" style="8" customWidth="1"/>
    <col min="6142" max="6142" width="4.7109375" style="8" customWidth="1"/>
    <col min="6143" max="6143" width="11.42578125" style="8"/>
    <col min="6144" max="6144" width="15" style="8" customWidth="1"/>
    <col min="6145" max="6145" width="4.7109375" style="8" customWidth="1"/>
    <col min="6146" max="6146" width="8.5703125" style="8" customWidth="1"/>
    <col min="6147" max="6147" width="11.42578125" style="8" customWidth="1"/>
    <col min="6148" max="6148" width="11.5703125" style="8" bestFit="1" customWidth="1"/>
    <col min="6149" max="6149" width="4.7109375" style="8" customWidth="1"/>
    <col min="6150" max="6382" width="11.42578125" style="8"/>
    <col min="6383" max="6383" width="3.7109375" style="8" customWidth="1"/>
    <col min="6384" max="6384" width="11.28515625" style="8" customWidth="1"/>
    <col min="6385" max="6396" width="4.140625" style="8" customWidth="1"/>
    <col min="6397" max="6397" width="10.85546875" style="8" customWidth="1"/>
    <col min="6398" max="6398" width="4.7109375" style="8" customWidth="1"/>
    <col min="6399" max="6399" width="11.42578125" style="8"/>
    <col min="6400" max="6400" width="15" style="8" customWidth="1"/>
    <col min="6401" max="6401" width="4.7109375" style="8" customWidth="1"/>
    <col min="6402" max="6402" width="8.5703125" style="8" customWidth="1"/>
    <col min="6403" max="6403" width="11.42578125" style="8" customWidth="1"/>
    <col min="6404" max="6404" width="11.5703125" style="8" bestFit="1" customWidth="1"/>
    <col min="6405" max="6405" width="4.7109375" style="8" customWidth="1"/>
    <col min="6406" max="6638" width="11.42578125" style="8"/>
    <col min="6639" max="6639" width="3.7109375" style="8" customWidth="1"/>
    <col min="6640" max="6640" width="11.28515625" style="8" customWidth="1"/>
    <col min="6641" max="6652" width="4.140625" style="8" customWidth="1"/>
    <col min="6653" max="6653" width="10.85546875" style="8" customWidth="1"/>
    <col min="6654" max="6654" width="4.7109375" style="8" customWidth="1"/>
    <col min="6655" max="6655" width="11.42578125" style="8"/>
    <col min="6656" max="6656" width="15" style="8" customWidth="1"/>
    <col min="6657" max="6657" width="4.7109375" style="8" customWidth="1"/>
    <col min="6658" max="6658" width="8.5703125" style="8" customWidth="1"/>
    <col min="6659" max="6659" width="11.42578125" style="8" customWidth="1"/>
    <col min="6660" max="6660" width="11.5703125" style="8" bestFit="1" customWidth="1"/>
    <col min="6661" max="6661" width="4.7109375" style="8" customWidth="1"/>
    <col min="6662" max="6894" width="11.42578125" style="8"/>
    <col min="6895" max="6895" width="3.7109375" style="8" customWidth="1"/>
    <col min="6896" max="6896" width="11.28515625" style="8" customWidth="1"/>
    <col min="6897" max="6908" width="4.140625" style="8" customWidth="1"/>
    <col min="6909" max="6909" width="10.85546875" style="8" customWidth="1"/>
    <col min="6910" max="6910" width="4.7109375" style="8" customWidth="1"/>
    <col min="6911" max="6911" width="11.42578125" style="8"/>
    <col min="6912" max="6912" width="15" style="8" customWidth="1"/>
    <col min="6913" max="6913" width="4.7109375" style="8" customWidth="1"/>
    <col min="6914" max="6914" width="8.5703125" style="8" customWidth="1"/>
    <col min="6915" max="6915" width="11.42578125" style="8" customWidth="1"/>
    <col min="6916" max="6916" width="11.5703125" style="8" bestFit="1" customWidth="1"/>
    <col min="6917" max="6917" width="4.7109375" style="8" customWidth="1"/>
    <col min="6918" max="7150" width="11.42578125" style="8"/>
    <col min="7151" max="7151" width="3.7109375" style="8" customWidth="1"/>
    <col min="7152" max="7152" width="11.28515625" style="8" customWidth="1"/>
    <col min="7153" max="7164" width="4.140625" style="8" customWidth="1"/>
    <col min="7165" max="7165" width="10.85546875" style="8" customWidth="1"/>
    <col min="7166" max="7166" width="4.7109375" style="8" customWidth="1"/>
    <col min="7167" max="7167" width="11.42578125" style="8"/>
    <col min="7168" max="7168" width="15" style="8" customWidth="1"/>
    <col min="7169" max="7169" width="4.7109375" style="8" customWidth="1"/>
    <col min="7170" max="7170" width="8.5703125" style="8" customWidth="1"/>
    <col min="7171" max="7171" width="11.42578125" style="8" customWidth="1"/>
    <col min="7172" max="7172" width="11.5703125" style="8" bestFit="1" customWidth="1"/>
    <col min="7173" max="7173" width="4.7109375" style="8" customWidth="1"/>
    <col min="7174" max="7406" width="11.42578125" style="8"/>
    <col min="7407" max="7407" width="3.7109375" style="8" customWidth="1"/>
    <col min="7408" max="7408" width="11.28515625" style="8" customWidth="1"/>
    <col min="7409" max="7420" width="4.140625" style="8" customWidth="1"/>
    <col min="7421" max="7421" width="10.85546875" style="8" customWidth="1"/>
    <col min="7422" max="7422" width="4.7109375" style="8" customWidth="1"/>
    <col min="7423" max="7423" width="11.42578125" style="8"/>
    <col min="7424" max="7424" width="15" style="8" customWidth="1"/>
    <col min="7425" max="7425" width="4.7109375" style="8" customWidth="1"/>
    <col min="7426" max="7426" width="8.5703125" style="8" customWidth="1"/>
    <col min="7427" max="7427" width="11.42578125" style="8" customWidth="1"/>
    <col min="7428" max="7428" width="11.5703125" style="8" bestFit="1" customWidth="1"/>
    <col min="7429" max="7429" width="4.7109375" style="8" customWidth="1"/>
    <col min="7430" max="7662" width="11.42578125" style="8"/>
    <col min="7663" max="7663" width="3.7109375" style="8" customWidth="1"/>
    <col min="7664" max="7664" width="11.28515625" style="8" customWidth="1"/>
    <col min="7665" max="7676" width="4.140625" style="8" customWidth="1"/>
    <col min="7677" max="7677" width="10.85546875" style="8" customWidth="1"/>
    <col min="7678" max="7678" width="4.7109375" style="8" customWidth="1"/>
    <col min="7679" max="7679" width="11.42578125" style="8"/>
    <col min="7680" max="7680" width="15" style="8" customWidth="1"/>
    <col min="7681" max="7681" width="4.7109375" style="8" customWidth="1"/>
    <col min="7682" max="7682" width="8.5703125" style="8" customWidth="1"/>
    <col min="7683" max="7683" width="11.42578125" style="8" customWidth="1"/>
    <col min="7684" max="7684" width="11.5703125" style="8" bestFit="1" customWidth="1"/>
    <col min="7685" max="7685" width="4.7109375" style="8" customWidth="1"/>
    <col min="7686" max="7918" width="11.42578125" style="8"/>
    <col min="7919" max="7919" width="3.7109375" style="8" customWidth="1"/>
    <col min="7920" max="7920" width="11.28515625" style="8" customWidth="1"/>
    <col min="7921" max="7932" width="4.140625" style="8" customWidth="1"/>
    <col min="7933" max="7933" width="10.85546875" style="8" customWidth="1"/>
    <col min="7934" max="7934" width="4.7109375" style="8" customWidth="1"/>
    <col min="7935" max="7935" width="11.42578125" style="8"/>
    <col min="7936" max="7936" width="15" style="8" customWidth="1"/>
    <col min="7937" max="7937" width="4.7109375" style="8" customWidth="1"/>
    <col min="7938" max="7938" width="8.5703125" style="8" customWidth="1"/>
    <col min="7939" max="7939" width="11.42578125" style="8" customWidth="1"/>
    <col min="7940" max="7940" width="11.5703125" style="8" bestFit="1" customWidth="1"/>
    <col min="7941" max="7941" width="4.7109375" style="8" customWidth="1"/>
    <col min="7942" max="8174" width="11.42578125" style="8"/>
    <col min="8175" max="8175" width="3.7109375" style="8" customWidth="1"/>
    <col min="8176" max="8176" width="11.28515625" style="8" customWidth="1"/>
    <col min="8177" max="8188" width="4.140625" style="8" customWidth="1"/>
    <col min="8189" max="8189" width="10.85546875" style="8" customWidth="1"/>
    <col min="8190" max="8190" width="4.7109375" style="8" customWidth="1"/>
    <col min="8191" max="8191" width="11.42578125" style="8"/>
    <col min="8192" max="8192" width="15" style="8" customWidth="1"/>
    <col min="8193" max="8193" width="4.7109375" style="8" customWidth="1"/>
    <col min="8194" max="8194" width="8.5703125" style="8" customWidth="1"/>
    <col min="8195" max="8195" width="11.42578125" style="8" customWidth="1"/>
    <col min="8196" max="8196" width="11.5703125" style="8" bestFit="1" customWidth="1"/>
    <col min="8197" max="8197" width="4.7109375" style="8" customWidth="1"/>
    <col min="8198" max="8430" width="11.42578125" style="8"/>
    <col min="8431" max="8431" width="3.7109375" style="8" customWidth="1"/>
    <col min="8432" max="8432" width="11.28515625" style="8" customWidth="1"/>
    <col min="8433" max="8444" width="4.140625" style="8" customWidth="1"/>
    <col min="8445" max="8445" width="10.85546875" style="8" customWidth="1"/>
    <col min="8446" max="8446" width="4.7109375" style="8" customWidth="1"/>
    <col min="8447" max="8447" width="11.42578125" style="8"/>
    <col min="8448" max="8448" width="15" style="8" customWidth="1"/>
    <col min="8449" max="8449" width="4.7109375" style="8" customWidth="1"/>
    <col min="8450" max="8450" width="8.5703125" style="8" customWidth="1"/>
    <col min="8451" max="8451" width="11.42578125" style="8" customWidth="1"/>
    <col min="8452" max="8452" width="11.5703125" style="8" bestFit="1" customWidth="1"/>
    <col min="8453" max="8453" width="4.7109375" style="8" customWidth="1"/>
    <col min="8454" max="8686" width="11.42578125" style="8"/>
    <col min="8687" max="8687" width="3.7109375" style="8" customWidth="1"/>
    <col min="8688" max="8688" width="11.28515625" style="8" customWidth="1"/>
    <col min="8689" max="8700" width="4.140625" style="8" customWidth="1"/>
    <col min="8701" max="8701" width="10.85546875" style="8" customWidth="1"/>
    <col min="8702" max="8702" width="4.7109375" style="8" customWidth="1"/>
    <col min="8703" max="8703" width="11.42578125" style="8"/>
    <col min="8704" max="8704" width="15" style="8" customWidth="1"/>
    <col min="8705" max="8705" width="4.7109375" style="8" customWidth="1"/>
    <col min="8706" max="8706" width="8.5703125" style="8" customWidth="1"/>
    <col min="8707" max="8707" width="11.42578125" style="8" customWidth="1"/>
    <col min="8708" max="8708" width="11.5703125" style="8" bestFit="1" customWidth="1"/>
    <col min="8709" max="8709" width="4.7109375" style="8" customWidth="1"/>
    <col min="8710" max="8942" width="11.42578125" style="8"/>
    <col min="8943" max="8943" width="3.7109375" style="8" customWidth="1"/>
    <col min="8944" max="8944" width="11.28515625" style="8" customWidth="1"/>
    <col min="8945" max="8956" width="4.140625" style="8" customWidth="1"/>
    <col min="8957" max="8957" width="10.85546875" style="8" customWidth="1"/>
    <col min="8958" max="8958" width="4.7109375" style="8" customWidth="1"/>
    <col min="8959" max="8959" width="11.42578125" style="8"/>
    <col min="8960" max="8960" width="15" style="8" customWidth="1"/>
    <col min="8961" max="8961" width="4.7109375" style="8" customWidth="1"/>
    <col min="8962" max="8962" width="8.5703125" style="8" customWidth="1"/>
    <col min="8963" max="8963" width="11.42578125" style="8" customWidth="1"/>
    <col min="8964" max="8964" width="11.5703125" style="8" bestFit="1" customWidth="1"/>
    <col min="8965" max="8965" width="4.7109375" style="8" customWidth="1"/>
    <col min="8966" max="9198" width="11.42578125" style="8"/>
    <col min="9199" max="9199" width="3.7109375" style="8" customWidth="1"/>
    <col min="9200" max="9200" width="11.28515625" style="8" customWidth="1"/>
    <col min="9201" max="9212" width="4.140625" style="8" customWidth="1"/>
    <col min="9213" max="9213" width="10.85546875" style="8" customWidth="1"/>
    <col min="9214" max="9214" width="4.7109375" style="8" customWidth="1"/>
    <col min="9215" max="9215" width="11.42578125" style="8"/>
    <col min="9216" max="9216" width="15" style="8" customWidth="1"/>
    <col min="9217" max="9217" width="4.7109375" style="8" customWidth="1"/>
    <col min="9218" max="9218" width="8.5703125" style="8" customWidth="1"/>
    <col min="9219" max="9219" width="11.42578125" style="8" customWidth="1"/>
    <col min="9220" max="9220" width="11.5703125" style="8" bestFit="1" customWidth="1"/>
    <col min="9221" max="9221" width="4.7109375" style="8" customWidth="1"/>
    <col min="9222" max="9454" width="11.42578125" style="8"/>
    <col min="9455" max="9455" width="3.7109375" style="8" customWidth="1"/>
    <col min="9456" max="9456" width="11.28515625" style="8" customWidth="1"/>
    <col min="9457" max="9468" width="4.140625" style="8" customWidth="1"/>
    <col min="9469" max="9469" width="10.85546875" style="8" customWidth="1"/>
    <col min="9470" max="9470" width="4.7109375" style="8" customWidth="1"/>
    <col min="9471" max="9471" width="11.42578125" style="8"/>
    <col min="9472" max="9472" width="15" style="8" customWidth="1"/>
    <col min="9473" max="9473" width="4.7109375" style="8" customWidth="1"/>
    <col min="9474" max="9474" width="8.5703125" style="8" customWidth="1"/>
    <col min="9475" max="9475" width="11.42578125" style="8" customWidth="1"/>
    <col min="9476" max="9476" width="11.5703125" style="8" bestFit="1" customWidth="1"/>
    <col min="9477" max="9477" width="4.7109375" style="8" customWidth="1"/>
    <col min="9478" max="9710" width="11.42578125" style="8"/>
    <col min="9711" max="9711" width="3.7109375" style="8" customWidth="1"/>
    <col min="9712" max="9712" width="11.28515625" style="8" customWidth="1"/>
    <col min="9713" max="9724" width="4.140625" style="8" customWidth="1"/>
    <col min="9725" max="9725" width="10.85546875" style="8" customWidth="1"/>
    <col min="9726" max="9726" width="4.7109375" style="8" customWidth="1"/>
    <col min="9727" max="9727" width="11.42578125" style="8"/>
    <col min="9728" max="9728" width="15" style="8" customWidth="1"/>
    <col min="9729" max="9729" width="4.7109375" style="8" customWidth="1"/>
    <col min="9730" max="9730" width="8.5703125" style="8" customWidth="1"/>
    <col min="9731" max="9731" width="11.42578125" style="8" customWidth="1"/>
    <col min="9732" max="9732" width="11.5703125" style="8" bestFit="1" customWidth="1"/>
    <col min="9733" max="9733" width="4.7109375" style="8" customWidth="1"/>
    <col min="9734" max="9966" width="11.42578125" style="8"/>
    <col min="9967" max="9967" width="3.7109375" style="8" customWidth="1"/>
    <col min="9968" max="9968" width="11.28515625" style="8" customWidth="1"/>
    <col min="9969" max="9980" width="4.140625" style="8" customWidth="1"/>
    <col min="9981" max="9981" width="10.85546875" style="8" customWidth="1"/>
    <col min="9982" max="9982" width="4.7109375" style="8" customWidth="1"/>
    <col min="9983" max="9983" width="11.42578125" style="8"/>
    <col min="9984" max="9984" width="15" style="8" customWidth="1"/>
    <col min="9985" max="9985" width="4.7109375" style="8" customWidth="1"/>
    <col min="9986" max="9986" width="8.5703125" style="8" customWidth="1"/>
    <col min="9987" max="9987" width="11.42578125" style="8" customWidth="1"/>
    <col min="9988" max="9988" width="11.5703125" style="8" bestFit="1" customWidth="1"/>
    <col min="9989" max="9989" width="4.7109375" style="8" customWidth="1"/>
    <col min="9990" max="10222" width="11.42578125" style="8"/>
    <col min="10223" max="10223" width="3.7109375" style="8" customWidth="1"/>
    <col min="10224" max="10224" width="11.28515625" style="8" customWidth="1"/>
    <col min="10225" max="10236" width="4.140625" style="8" customWidth="1"/>
    <col min="10237" max="10237" width="10.85546875" style="8" customWidth="1"/>
    <col min="10238" max="10238" width="4.7109375" style="8" customWidth="1"/>
    <col min="10239" max="10239" width="11.42578125" style="8"/>
    <col min="10240" max="10240" width="15" style="8" customWidth="1"/>
    <col min="10241" max="10241" width="4.7109375" style="8" customWidth="1"/>
    <col min="10242" max="10242" width="8.5703125" style="8" customWidth="1"/>
    <col min="10243" max="10243" width="11.42578125" style="8" customWidth="1"/>
    <col min="10244" max="10244" width="11.5703125" style="8" bestFit="1" customWidth="1"/>
    <col min="10245" max="10245" width="4.7109375" style="8" customWidth="1"/>
    <col min="10246" max="10478" width="11.42578125" style="8"/>
    <col min="10479" max="10479" width="3.7109375" style="8" customWidth="1"/>
    <col min="10480" max="10480" width="11.28515625" style="8" customWidth="1"/>
    <col min="10481" max="10492" width="4.140625" style="8" customWidth="1"/>
    <col min="10493" max="10493" width="10.85546875" style="8" customWidth="1"/>
    <col min="10494" max="10494" width="4.7109375" style="8" customWidth="1"/>
    <col min="10495" max="10495" width="11.42578125" style="8"/>
    <col min="10496" max="10496" width="15" style="8" customWidth="1"/>
    <col min="10497" max="10497" width="4.7109375" style="8" customWidth="1"/>
    <col min="10498" max="10498" width="8.5703125" style="8" customWidth="1"/>
    <col min="10499" max="10499" width="11.42578125" style="8" customWidth="1"/>
    <col min="10500" max="10500" width="11.5703125" style="8" bestFit="1" customWidth="1"/>
    <col min="10501" max="10501" width="4.7109375" style="8" customWidth="1"/>
    <col min="10502" max="10734" width="11.42578125" style="8"/>
    <col min="10735" max="10735" width="3.7109375" style="8" customWidth="1"/>
    <col min="10736" max="10736" width="11.28515625" style="8" customWidth="1"/>
    <col min="10737" max="10748" width="4.140625" style="8" customWidth="1"/>
    <col min="10749" max="10749" width="10.85546875" style="8" customWidth="1"/>
    <col min="10750" max="10750" width="4.7109375" style="8" customWidth="1"/>
    <col min="10751" max="10751" width="11.42578125" style="8"/>
    <col min="10752" max="10752" width="15" style="8" customWidth="1"/>
    <col min="10753" max="10753" width="4.7109375" style="8" customWidth="1"/>
    <col min="10754" max="10754" width="8.5703125" style="8" customWidth="1"/>
    <col min="10755" max="10755" width="11.42578125" style="8" customWidth="1"/>
    <col min="10756" max="10756" width="11.5703125" style="8" bestFit="1" customWidth="1"/>
    <col min="10757" max="10757" width="4.7109375" style="8" customWidth="1"/>
    <col min="10758" max="10990" width="11.42578125" style="8"/>
    <col min="10991" max="10991" width="3.7109375" style="8" customWidth="1"/>
    <col min="10992" max="10992" width="11.28515625" style="8" customWidth="1"/>
    <col min="10993" max="11004" width="4.140625" style="8" customWidth="1"/>
    <col min="11005" max="11005" width="10.85546875" style="8" customWidth="1"/>
    <col min="11006" max="11006" width="4.7109375" style="8" customWidth="1"/>
    <col min="11007" max="11007" width="11.42578125" style="8"/>
    <col min="11008" max="11008" width="15" style="8" customWidth="1"/>
    <col min="11009" max="11009" width="4.7109375" style="8" customWidth="1"/>
    <col min="11010" max="11010" width="8.5703125" style="8" customWidth="1"/>
    <col min="11011" max="11011" width="11.42578125" style="8" customWidth="1"/>
    <col min="11012" max="11012" width="11.5703125" style="8" bestFit="1" customWidth="1"/>
    <col min="11013" max="11013" width="4.7109375" style="8" customWidth="1"/>
    <col min="11014" max="11246" width="11.42578125" style="8"/>
    <col min="11247" max="11247" width="3.7109375" style="8" customWidth="1"/>
    <col min="11248" max="11248" width="11.28515625" style="8" customWidth="1"/>
    <col min="11249" max="11260" width="4.140625" style="8" customWidth="1"/>
    <col min="11261" max="11261" width="10.85546875" style="8" customWidth="1"/>
    <col min="11262" max="11262" width="4.7109375" style="8" customWidth="1"/>
    <col min="11263" max="11263" width="11.42578125" style="8"/>
    <col min="11264" max="11264" width="15" style="8" customWidth="1"/>
    <col min="11265" max="11265" width="4.7109375" style="8" customWidth="1"/>
    <col min="11266" max="11266" width="8.5703125" style="8" customWidth="1"/>
    <col min="11267" max="11267" width="11.42578125" style="8" customWidth="1"/>
    <col min="11268" max="11268" width="11.5703125" style="8" bestFit="1" customWidth="1"/>
    <col min="11269" max="11269" width="4.7109375" style="8" customWidth="1"/>
    <col min="11270" max="11502" width="11.42578125" style="8"/>
    <col min="11503" max="11503" width="3.7109375" style="8" customWidth="1"/>
    <col min="11504" max="11504" width="11.28515625" style="8" customWidth="1"/>
    <col min="11505" max="11516" width="4.140625" style="8" customWidth="1"/>
    <col min="11517" max="11517" width="10.85546875" style="8" customWidth="1"/>
    <col min="11518" max="11518" width="4.7109375" style="8" customWidth="1"/>
    <col min="11519" max="11519" width="11.42578125" style="8"/>
    <col min="11520" max="11520" width="15" style="8" customWidth="1"/>
    <col min="11521" max="11521" width="4.7109375" style="8" customWidth="1"/>
    <col min="11522" max="11522" width="8.5703125" style="8" customWidth="1"/>
    <col min="11523" max="11523" width="11.42578125" style="8" customWidth="1"/>
    <col min="11524" max="11524" width="11.5703125" style="8" bestFit="1" customWidth="1"/>
    <col min="11525" max="11525" width="4.7109375" style="8" customWidth="1"/>
    <col min="11526" max="11758" width="11.42578125" style="8"/>
    <col min="11759" max="11759" width="3.7109375" style="8" customWidth="1"/>
    <col min="11760" max="11760" width="11.28515625" style="8" customWidth="1"/>
    <col min="11761" max="11772" width="4.140625" style="8" customWidth="1"/>
    <col min="11773" max="11773" width="10.85546875" style="8" customWidth="1"/>
    <col min="11774" max="11774" width="4.7109375" style="8" customWidth="1"/>
    <col min="11775" max="11775" width="11.42578125" style="8"/>
    <col min="11776" max="11776" width="15" style="8" customWidth="1"/>
    <col min="11777" max="11777" width="4.7109375" style="8" customWidth="1"/>
    <col min="11778" max="11778" width="8.5703125" style="8" customWidth="1"/>
    <col min="11779" max="11779" width="11.42578125" style="8" customWidth="1"/>
    <col min="11780" max="11780" width="11.5703125" style="8" bestFit="1" customWidth="1"/>
    <col min="11781" max="11781" width="4.7109375" style="8" customWidth="1"/>
    <col min="11782" max="12014" width="11.42578125" style="8"/>
    <col min="12015" max="12015" width="3.7109375" style="8" customWidth="1"/>
    <col min="12016" max="12016" width="11.28515625" style="8" customWidth="1"/>
    <col min="12017" max="12028" width="4.140625" style="8" customWidth="1"/>
    <col min="12029" max="12029" width="10.85546875" style="8" customWidth="1"/>
    <col min="12030" max="12030" width="4.7109375" style="8" customWidth="1"/>
    <col min="12031" max="12031" width="11.42578125" style="8"/>
    <col min="12032" max="12032" width="15" style="8" customWidth="1"/>
    <col min="12033" max="12033" width="4.7109375" style="8" customWidth="1"/>
    <col min="12034" max="12034" width="8.5703125" style="8" customWidth="1"/>
    <col min="12035" max="12035" width="11.42578125" style="8" customWidth="1"/>
    <col min="12036" max="12036" width="11.5703125" style="8" bestFit="1" customWidth="1"/>
    <col min="12037" max="12037" width="4.7109375" style="8" customWidth="1"/>
    <col min="12038" max="12270" width="11.42578125" style="8"/>
    <col min="12271" max="12271" width="3.7109375" style="8" customWidth="1"/>
    <col min="12272" max="12272" width="11.28515625" style="8" customWidth="1"/>
    <col min="12273" max="12284" width="4.140625" style="8" customWidth="1"/>
    <col min="12285" max="12285" width="10.85546875" style="8" customWidth="1"/>
    <col min="12286" max="12286" width="4.7109375" style="8" customWidth="1"/>
    <col min="12287" max="12287" width="11.42578125" style="8"/>
    <col min="12288" max="12288" width="15" style="8" customWidth="1"/>
    <col min="12289" max="12289" width="4.7109375" style="8" customWidth="1"/>
    <col min="12290" max="12290" width="8.5703125" style="8" customWidth="1"/>
    <col min="12291" max="12291" width="11.42578125" style="8" customWidth="1"/>
    <col min="12292" max="12292" width="11.5703125" style="8" bestFit="1" customWidth="1"/>
    <col min="12293" max="12293" width="4.7109375" style="8" customWidth="1"/>
    <col min="12294" max="12526" width="11.42578125" style="8"/>
    <col min="12527" max="12527" width="3.7109375" style="8" customWidth="1"/>
    <col min="12528" max="12528" width="11.28515625" style="8" customWidth="1"/>
    <col min="12529" max="12540" width="4.140625" style="8" customWidth="1"/>
    <col min="12541" max="12541" width="10.85546875" style="8" customWidth="1"/>
    <col min="12542" max="12542" width="4.7109375" style="8" customWidth="1"/>
    <col min="12543" max="12543" width="11.42578125" style="8"/>
    <col min="12544" max="12544" width="15" style="8" customWidth="1"/>
    <col min="12545" max="12545" width="4.7109375" style="8" customWidth="1"/>
    <col min="12546" max="12546" width="8.5703125" style="8" customWidth="1"/>
    <col min="12547" max="12547" width="11.42578125" style="8" customWidth="1"/>
    <col min="12548" max="12548" width="11.5703125" style="8" bestFit="1" customWidth="1"/>
    <col min="12549" max="12549" width="4.7109375" style="8" customWidth="1"/>
    <col min="12550" max="12782" width="11.42578125" style="8"/>
    <col min="12783" max="12783" width="3.7109375" style="8" customWidth="1"/>
    <col min="12784" max="12784" width="11.28515625" style="8" customWidth="1"/>
    <col min="12785" max="12796" width="4.140625" style="8" customWidth="1"/>
    <col min="12797" max="12797" width="10.85546875" style="8" customWidth="1"/>
    <col min="12798" max="12798" width="4.7109375" style="8" customWidth="1"/>
    <col min="12799" max="12799" width="11.42578125" style="8"/>
    <col min="12800" max="12800" width="15" style="8" customWidth="1"/>
    <col min="12801" max="12801" width="4.7109375" style="8" customWidth="1"/>
    <col min="12802" max="12802" width="8.5703125" style="8" customWidth="1"/>
    <col min="12803" max="12803" width="11.42578125" style="8" customWidth="1"/>
    <col min="12804" max="12804" width="11.5703125" style="8" bestFit="1" customWidth="1"/>
    <col min="12805" max="12805" width="4.7109375" style="8" customWidth="1"/>
    <col min="12806" max="13038" width="11.42578125" style="8"/>
    <col min="13039" max="13039" width="3.7109375" style="8" customWidth="1"/>
    <col min="13040" max="13040" width="11.28515625" style="8" customWidth="1"/>
    <col min="13041" max="13052" width="4.140625" style="8" customWidth="1"/>
    <col min="13053" max="13053" width="10.85546875" style="8" customWidth="1"/>
    <col min="13054" max="13054" width="4.7109375" style="8" customWidth="1"/>
    <col min="13055" max="13055" width="11.42578125" style="8"/>
    <col min="13056" max="13056" width="15" style="8" customWidth="1"/>
    <col min="13057" max="13057" width="4.7109375" style="8" customWidth="1"/>
    <col min="13058" max="13058" width="8.5703125" style="8" customWidth="1"/>
    <col min="13059" max="13059" width="11.42578125" style="8" customWidth="1"/>
    <col min="13060" max="13060" width="11.5703125" style="8" bestFit="1" customWidth="1"/>
    <col min="13061" max="13061" width="4.7109375" style="8" customWidth="1"/>
    <col min="13062" max="13294" width="11.42578125" style="8"/>
    <col min="13295" max="13295" width="3.7109375" style="8" customWidth="1"/>
    <col min="13296" max="13296" width="11.28515625" style="8" customWidth="1"/>
    <col min="13297" max="13308" width="4.140625" style="8" customWidth="1"/>
    <col min="13309" max="13309" width="10.85546875" style="8" customWidth="1"/>
    <col min="13310" max="13310" width="4.7109375" style="8" customWidth="1"/>
    <col min="13311" max="13311" width="11.42578125" style="8"/>
    <col min="13312" max="13312" width="15" style="8" customWidth="1"/>
    <col min="13313" max="13313" width="4.7109375" style="8" customWidth="1"/>
    <col min="13314" max="13314" width="8.5703125" style="8" customWidth="1"/>
    <col min="13315" max="13315" width="11.42578125" style="8" customWidth="1"/>
    <col min="13316" max="13316" width="11.5703125" style="8" bestFit="1" customWidth="1"/>
    <col min="13317" max="13317" width="4.7109375" style="8" customWidth="1"/>
    <col min="13318" max="13550" width="11.42578125" style="8"/>
    <col min="13551" max="13551" width="3.7109375" style="8" customWidth="1"/>
    <col min="13552" max="13552" width="11.28515625" style="8" customWidth="1"/>
    <col min="13553" max="13564" width="4.140625" style="8" customWidth="1"/>
    <col min="13565" max="13565" width="10.85546875" style="8" customWidth="1"/>
    <col min="13566" max="13566" width="4.7109375" style="8" customWidth="1"/>
    <col min="13567" max="13567" width="11.42578125" style="8"/>
    <col min="13568" max="13568" width="15" style="8" customWidth="1"/>
    <col min="13569" max="13569" width="4.7109375" style="8" customWidth="1"/>
    <col min="13570" max="13570" width="8.5703125" style="8" customWidth="1"/>
    <col min="13571" max="13571" width="11.42578125" style="8" customWidth="1"/>
    <col min="13572" max="13572" width="11.5703125" style="8" bestFit="1" customWidth="1"/>
    <col min="13573" max="13573" width="4.7109375" style="8" customWidth="1"/>
    <col min="13574" max="13806" width="11.42578125" style="8"/>
    <col min="13807" max="13807" width="3.7109375" style="8" customWidth="1"/>
    <col min="13808" max="13808" width="11.28515625" style="8" customWidth="1"/>
    <col min="13809" max="13820" width="4.140625" style="8" customWidth="1"/>
    <col min="13821" max="13821" width="10.85546875" style="8" customWidth="1"/>
    <col min="13822" max="13822" width="4.7109375" style="8" customWidth="1"/>
    <col min="13823" max="13823" width="11.42578125" style="8"/>
    <col min="13824" max="13824" width="15" style="8" customWidth="1"/>
    <col min="13825" max="13825" width="4.7109375" style="8" customWidth="1"/>
    <col min="13826" max="13826" width="8.5703125" style="8" customWidth="1"/>
    <col min="13827" max="13827" width="11.42578125" style="8" customWidth="1"/>
    <col min="13828" max="13828" width="11.5703125" style="8" bestFit="1" customWidth="1"/>
    <col min="13829" max="13829" width="4.7109375" style="8" customWidth="1"/>
    <col min="13830" max="14062" width="11.42578125" style="8"/>
    <col min="14063" max="14063" width="3.7109375" style="8" customWidth="1"/>
    <col min="14064" max="14064" width="11.28515625" style="8" customWidth="1"/>
    <col min="14065" max="14076" width="4.140625" style="8" customWidth="1"/>
    <col min="14077" max="14077" width="10.85546875" style="8" customWidth="1"/>
    <col min="14078" max="14078" width="4.7109375" style="8" customWidth="1"/>
    <col min="14079" max="14079" width="11.42578125" style="8"/>
    <col min="14080" max="14080" width="15" style="8" customWidth="1"/>
    <col min="14081" max="14081" width="4.7109375" style="8" customWidth="1"/>
    <col min="14082" max="14082" width="8.5703125" style="8" customWidth="1"/>
    <col min="14083" max="14083" width="11.42578125" style="8" customWidth="1"/>
    <col min="14084" max="14084" width="11.5703125" style="8" bestFit="1" customWidth="1"/>
    <col min="14085" max="14085" width="4.7109375" style="8" customWidth="1"/>
    <col min="14086" max="14318" width="11.42578125" style="8"/>
    <col min="14319" max="14319" width="3.7109375" style="8" customWidth="1"/>
    <col min="14320" max="14320" width="11.28515625" style="8" customWidth="1"/>
    <col min="14321" max="14332" width="4.140625" style="8" customWidth="1"/>
    <col min="14333" max="14333" width="10.85546875" style="8" customWidth="1"/>
    <col min="14334" max="14334" width="4.7109375" style="8" customWidth="1"/>
    <col min="14335" max="14335" width="11.42578125" style="8"/>
    <col min="14336" max="14336" width="15" style="8" customWidth="1"/>
    <col min="14337" max="14337" width="4.7109375" style="8" customWidth="1"/>
    <col min="14338" max="14338" width="8.5703125" style="8" customWidth="1"/>
    <col min="14339" max="14339" width="11.42578125" style="8" customWidth="1"/>
    <col min="14340" max="14340" width="11.5703125" style="8" bestFit="1" customWidth="1"/>
    <col min="14341" max="14341" width="4.7109375" style="8" customWidth="1"/>
    <col min="14342" max="14574" width="11.42578125" style="8"/>
    <col min="14575" max="14575" width="3.7109375" style="8" customWidth="1"/>
    <col min="14576" max="14576" width="11.28515625" style="8" customWidth="1"/>
    <col min="14577" max="14588" width="4.140625" style="8" customWidth="1"/>
    <col min="14589" max="14589" width="10.85546875" style="8" customWidth="1"/>
    <col min="14590" max="14590" width="4.7109375" style="8" customWidth="1"/>
    <col min="14591" max="14591" width="11.42578125" style="8"/>
    <col min="14592" max="14592" width="15" style="8" customWidth="1"/>
    <col min="14593" max="14593" width="4.7109375" style="8" customWidth="1"/>
    <col min="14594" max="14594" width="8.5703125" style="8" customWidth="1"/>
    <col min="14595" max="14595" width="11.42578125" style="8" customWidth="1"/>
    <col min="14596" max="14596" width="11.5703125" style="8" bestFit="1" customWidth="1"/>
    <col min="14597" max="14597" width="4.7109375" style="8" customWidth="1"/>
    <col min="14598" max="14830" width="11.42578125" style="8"/>
    <col min="14831" max="14831" width="3.7109375" style="8" customWidth="1"/>
    <col min="14832" max="14832" width="11.28515625" style="8" customWidth="1"/>
    <col min="14833" max="14844" width="4.140625" style="8" customWidth="1"/>
    <col min="14845" max="14845" width="10.85546875" style="8" customWidth="1"/>
    <col min="14846" max="14846" width="4.7109375" style="8" customWidth="1"/>
    <col min="14847" max="14847" width="11.42578125" style="8"/>
    <col min="14848" max="14848" width="15" style="8" customWidth="1"/>
    <col min="14849" max="14849" width="4.7109375" style="8" customWidth="1"/>
    <col min="14850" max="14850" width="8.5703125" style="8" customWidth="1"/>
    <col min="14851" max="14851" width="11.42578125" style="8" customWidth="1"/>
    <col min="14852" max="14852" width="11.5703125" style="8" bestFit="1" customWidth="1"/>
    <col min="14853" max="14853" width="4.7109375" style="8" customWidth="1"/>
    <col min="14854" max="15086" width="11.42578125" style="8"/>
    <col min="15087" max="15087" width="3.7109375" style="8" customWidth="1"/>
    <col min="15088" max="15088" width="11.28515625" style="8" customWidth="1"/>
    <col min="15089" max="15100" width="4.140625" style="8" customWidth="1"/>
    <col min="15101" max="15101" width="10.85546875" style="8" customWidth="1"/>
    <col min="15102" max="15102" width="4.7109375" style="8" customWidth="1"/>
    <col min="15103" max="15103" width="11.42578125" style="8"/>
    <col min="15104" max="15104" width="15" style="8" customWidth="1"/>
    <col min="15105" max="15105" width="4.7109375" style="8" customWidth="1"/>
    <col min="15106" max="15106" width="8.5703125" style="8" customWidth="1"/>
    <col min="15107" max="15107" width="11.42578125" style="8" customWidth="1"/>
    <col min="15108" max="15108" width="11.5703125" style="8" bestFit="1" customWidth="1"/>
    <col min="15109" max="15109" width="4.7109375" style="8" customWidth="1"/>
    <col min="15110" max="15342" width="11.42578125" style="8"/>
    <col min="15343" max="15343" width="3.7109375" style="8" customWidth="1"/>
    <col min="15344" max="15344" width="11.28515625" style="8" customWidth="1"/>
    <col min="15345" max="15356" width="4.140625" style="8" customWidth="1"/>
    <col min="15357" max="15357" width="10.85546875" style="8" customWidth="1"/>
    <col min="15358" max="15358" width="4.7109375" style="8" customWidth="1"/>
    <col min="15359" max="15359" width="11.42578125" style="8"/>
    <col min="15360" max="15360" width="15" style="8" customWidth="1"/>
    <col min="15361" max="15361" width="4.7109375" style="8" customWidth="1"/>
    <col min="15362" max="15362" width="8.5703125" style="8" customWidth="1"/>
    <col min="15363" max="15363" width="11.42578125" style="8" customWidth="1"/>
    <col min="15364" max="15364" width="11.5703125" style="8" bestFit="1" customWidth="1"/>
    <col min="15365" max="15365" width="4.7109375" style="8" customWidth="1"/>
    <col min="15366" max="15598" width="11.42578125" style="8"/>
    <col min="15599" max="15599" width="3.7109375" style="8" customWidth="1"/>
    <col min="15600" max="15600" width="11.28515625" style="8" customWidth="1"/>
    <col min="15601" max="15612" width="4.140625" style="8" customWidth="1"/>
    <col min="15613" max="15613" width="10.85546875" style="8" customWidth="1"/>
    <col min="15614" max="15614" width="4.7109375" style="8" customWidth="1"/>
    <col min="15615" max="15615" width="11.42578125" style="8"/>
    <col min="15616" max="15616" width="15" style="8" customWidth="1"/>
    <col min="15617" max="15617" width="4.7109375" style="8" customWidth="1"/>
    <col min="15618" max="15618" width="8.5703125" style="8" customWidth="1"/>
    <col min="15619" max="15619" width="11.42578125" style="8" customWidth="1"/>
    <col min="15620" max="15620" width="11.5703125" style="8" bestFit="1" customWidth="1"/>
    <col min="15621" max="15621" width="4.7109375" style="8" customWidth="1"/>
    <col min="15622" max="15854" width="11.42578125" style="8"/>
    <col min="15855" max="15855" width="3.7109375" style="8" customWidth="1"/>
    <col min="15856" max="15856" width="11.28515625" style="8" customWidth="1"/>
    <col min="15857" max="15868" width="4.140625" style="8" customWidth="1"/>
    <col min="15869" max="15869" width="10.85546875" style="8" customWidth="1"/>
    <col min="15870" max="15870" width="4.7109375" style="8" customWidth="1"/>
    <col min="15871" max="15871" width="11.42578125" style="8"/>
    <col min="15872" max="15872" width="15" style="8" customWidth="1"/>
    <col min="15873" max="15873" width="4.7109375" style="8" customWidth="1"/>
    <col min="15874" max="15874" width="8.5703125" style="8" customWidth="1"/>
    <col min="15875" max="15875" width="11.42578125" style="8" customWidth="1"/>
    <col min="15876" max="15876" width="11.5703125" style="8" bestFit="1" customWidth="1"/>
    <col min="15877" max="15877" width="4.7109375" style="8" customWidth="1"/>
    <col min="15878" max="16110" width="11.42578125" style="8"/>
    <col min="16111" max="16111" width="3.7109375" style="8" customWidth="1"/>
    <col min="16112" max="16112" width="11.28515625" style="8" customWidth="1"/>
    <col min="16113" max="16124" width="4.140625" style="8" customWidth="1"/>
    <col min="16125" max="16125" width="10.85546875" style="8" customWidth="1"/>
    <col min="16126" max="16126" width="4.7109375" style="8" customWidth="1"/>
    <col min="16127" max="16127" width="11.42578125" style="8"/>
    <col min="16128" max="16128" width="15" style="8" customWidth="1"/>
    <col min="16129" max="16129" width="4.7109375" style="8" customWidth="1"/>
    <col min="16130" max="16130" width="8.5703125" style="8" customWidth="1"/>
    <col min="16131" max="16131" width="11.42578125" style="8" customWidth="1"/>
    <col min="16132" max="16132" width="11.5703125" style="8" bestFit="1" customWidth="1"/>
    <col min="16133" max="16133" width="4.7109375" style="8" customWidth="1"/>
    <col min="16134" max="16384" width="11.42578125" style="8"/>
  </cols>
  <sheetData>
    <row r="1" spans="2:8" ht="15.75" thickBot="1" x14ac:dyDescent="0.3">
      <c r="B1" s="7"/>
      <c r="C1" s="7"/>
      <c r="D1" s="7"/>
      <c r="E1" s="7"/>
      <c r="F1" s="7"/>
      <c r="G1" s="7"/>
    </row>
    <row r="2" spans="2:8" x14ac:dyDescent="0.25">
      <c r="B2" s="9"/>
      <c r="C2" s="607">
        <v>2015</v>
      </c>
      <c r="D2" s="608"/>
      <c r="E2" s="7"/>
      <c r="F2" s="7"/>
      <c r="G2" s="7"/>
    </row>
    <row r="3" spans="2:8" ht="15.75" thickBot="1" x14ac:dyDescent="0.3">
      <c r="B3" s="11"/>
      <c r="C3" s="609">
        <v>2016</v>
      </c>
      <c r="D3" s="610"/>
      <c r="E3" s="7"/>
      <c r="F3" s="7"/>
      <c r="G3" s="7"/>
      <c r="H3" s="7"/>
    </row>
    <row r="4" spans="2:8" x14ac:dyDescent="0.25">
      <c r="B4" s="7"/>
      <c r="C4" s="7"/>
      <c r="D4" s="7"/>
      <c r="E4" s="7"/>
      <c r="F4" s="7"/>
      <c r="G4" s="7"/>
    </row>
    <row r="5" spans="2:8" ht="75" customHeight="1" x14ac:dyDescent="0.25">
      <c r="B5" s="12" t="s">
        <v>43</v>
      </c>
      <c r="C5" s="13" t="s">
        <v>44</v>
      </c>
      <c r="D5" s="14" t="s">
        <v>45</v>
      </c>
      <c r="E5" s="14" t="s">
        <v>46</v>
      </c>
      <c r="F5" s="15" t="s">
        <v>47</v>
      </c>
      <c r="G5" s="16"/>
    </row>
    <row r="6" spans="2:8" x14ac:dyDescent="0.25">
      <c r="B6" s="17" t="s">
        <v>62</v>
      </c>
      <c r="C6" s="18">
        <v>4902.58</v>
      </c>
      <c r="D6" s="18">
        <v>16905.669999999998</v>
      </c>
      <c r="E6" s="18"/>
      <c r="F6" s="19"/>
      <c r="G6" s="18"/>
    </row>
    <row r="7" spans="2:8" x14ac:dyDescent="0.25">
      <c r="B7" s="17" t="s">
        <v>64</v>
      </c>
      <c r="C7" s="18">
        <v>6569.29</v>
      </c>
      <c r="D7" s="18">
        <v>16905.669999999998</v>
      </c>
      <c r="E7" s="18"/>
      <c r="F7" s="19"/>
      <c r="G7" s="18"/>
    </row>
    <row r="8" spans="2:8" x14ac:dyDescent="0.25">
      <c r="B8" s="17" t="s">
        <v>66</v>
      </c>
      <c r="C8" s="18">
        <v>8424.67</v>
      </c>
      <c r="D8" s="18">
        <v>16905.669999999998</v>
      </c>
      <c r="E8" s="18"/>
      <c r="F8" s="19"/>
      <c r="G8" s="18"/>
    </row>
    <row r="9" spans="2:8" x14ac:dyDescent="0.25">
      <c r="B9" s="20"/>
      <c r="C9" s="20"/>
      <c r="D9" s="20"/>
      <c r="E9" s="20"/>
      <c r="F9" s="20"/>
      <c r="G9" s="18"/>
    </row>
    <row r="10" spans="2:8" s="21" customFormat="1" ht="5.0999999999999996" customHeight="1" x14ac:dyDescent="0.25">
      <c r="C10" s="22"/>
      <c r="D10" s="22"/>
      <c r="E10" s="22"/>
      <c r="F10" s="22"/>
      <c r="G10" s="22"/>
    </row>
    <row r="11" spans="2:8" x14ac:dyDescent="0.25">
      <c r="B11" s="23" t="s">
        <v>69</v>
      </c>
      <c r="C11" s="24">
        <v>10107.299999999999</v>
      </c>
      <c r="D11" s="24">
        <v>16905.669999999998</v>
      </c>
      <c r="E11" s="24"/>
      <c r="F11" s="25"/>
      <c r="G11" s="18"/>
    </row>
    <row r="12" spans="2:8" x14ac:dyDescent="0.25">
      <c r="B12" s="17" t="s">
        <v>71</v>
      </c>
      <c r="C12" s="18">
        <v>13561.53</v>
      </c>
      <c r="D12" s="18">
        <v>16905.669999999998</v>
      </c>
      <c r="E12" s="18"/>
      <c r="F12" s="19"/>
      <c r="G12" s="18"/>
    </row>
    <row r="13" spans="2:8" x14ac:dyDescent="0.25">
      <c r="B13" s="17" t="s">
        <v>73</v>
      </c>
      <c r="C13" s="18">
        <v>17393.11</v>
      </c>
      <c r="D13" s="18">
        <v>19393.11</v>
      </c>
      <c r="E13" s="18"/>
      <c r="F13" s="19"/>
      <c r="G13" s="18"/>
    </row>
    <row r="14" spans="2:8" x14ac:dyDescent="0.25">
      <c r="B14" s="20"/>
      <c r="C14" s="20"/>
      <c r="D14" s="20"/>
      <c r="E14" s="20"/>
      <c r="F14" s="20"/>
      <c r="G14" s="18"/>
    </row>
    <row r="15" spans="2:8" s="21" customFormat="1" ht="5.0999999999999996" customHeight="1" x14ac:dyDescent="0.25">
      <c r="C15" s="22"/>
      <c r="D15" s="22"/>
      <c r="E15" s="22"/>
      <c r="F15" s="7"/>
      <c r="G15" s="7"/>
    </row>
    <row r="16" spans="2:8" x14ac:dyDescent="0.25">
      <c r="B16" s="23" t="s">
        <v>75</v>
      </c>
      <c r="C16" s="24">
        <v>3618.32</v>
      </c>
      <c r="D16" s="24">
        <v>16905.669999999998</v>
      </c>
      <c r="E16" s="24"/>
      <c r="F16" s="25"/>
      <c r="G16" s="18"/>
    </row>
    <row r="17" spans="1:7" x14ac:dyDescent="0.25">
      <c r="B17" s="17" t="s">
        <v>77</v>
      </c>
      <c r="C17" s="18">
        <v>4830.1899999999996</v>
      </c>
      <c r="D17" s="18">
        <v>16905.669999999998</v>
      </c>
      <c r="E17" s="18"/>
      <c r="F17" s="19"/>
      <c r="G17" s="18"/>
    </row>
    <row r="18" spans="1:7" x14ac:dyDescent="0.25">
      <c r="B18" s="17" t="s">
        <v>79</v>
      </c>
      <c r="C18" s="18">
        <v>7741.18</v>
      </c>
      <c r="D18" s="18">
        <v>16905.669999999998</v>
      </c>
      <c r="E18" s="18"/>
      <c r="F18" s="19"/>
      <c r="G18" s="18"/>
    </row>
    <row r="19" spans="1:7" x14ac:dyDescent="0.25">
      <c r="B19" s="20"/>
      <c r="C19" s="20"/>
      <c r="D19" s="20"/>
      <c r="E19" s="20"/>
      <c r="F19" s="20"/>
      <c r="G19" s="18"/>
    </row>
    <row r="20" spans="1:7" ht="5.0999999999999996" customHeight="1" x14ac:dyDescent="0.25">
      <c r="C20" s="22"/>
      <c r="D20" s="22"/>
      <c r="E20" s="22"/>
      <c r="F20" s="7"/>
      <c r="G20" s="7"/>
    </row>
    <row r="21" spans="1:7" x14ac:dyDescent="0.25">
      <c r="B21" s="7"/>
      <c r="C21" s="7"/>
      <c r="D21" s="7"/>
      <c r="E21" s="7"/>
      <c r="F21" s="7"/>
      <c r="G21" s="18"/>
    </row>
    <row r="22" spans="1:7" x14ac:dyDescent="0.25">
      <c r="B22" s="7"/>
      <c r="C22" s="7"/>
      <c r="D22" s="7"/>
      <c r="E22" s="7"/>
      <c r="F22" s="7"/>
      <c r="G22" s="7"/>
    </row>
    <row r="23" spans="1:7" ht="22.5" customHeight="1" x14ac:dyDescent="0.25">
      <c r="A23" s="27"/>
      <c r="B23" s="29"/>
      <c r="C23" s="29"/>
      <c r="D23" s="35"/>
      <c r="E23" s="35"/>
      <c r="F23" s="33"/>
      <c r="G23" s="29"/>
    </row>
    <row r="24" spans="1:7" ht="22.5" customHeight="1" x14ac:dyDescent="0.25">
      <c r="A24" s="27"/>
      <c r="B24" s="29"/>
      <c r="C24" s="29"/>
      <c r="D24" s="30"/>
      <c r="E24" s="34"/>
      <c r="F24" s="606"/>
      <c r="G24" s="606"/>
    </row>
    <row r="25" spans="1:7" ht="22.5" customHeight="1" x14ac:dyDescent="0.25">
      <c r="A25" s="27"/>
      <c r="B25" s="29"/>
      <c r="C25" s="29"/>
      <c r="D25" s="30"/>
      <c r="E25" s="34"/>
      <c r="F25" s="606"/>
      <c r="G25" s="606"/>
    </row>
    <row r="26" spans="1:7" ht="22.5" customHeight="1" x14ac:dyDescent="0.25">
      <c r="A26" s="27"/>
      <c r="B26" s="29"/>
      <c r="C26" s="29"/>
      <c r="D26" s="606"/>
      <c r="E26" s="606"/>
      <c r="F26" s="606"/>
      <c r="G26" s="606"/>
    </row>
    <row r="27" spans="1:7" ht="22.5" customHeight="1" x14ac:dyDescent="0.25">
      <c r="A27" s="27"/>
      <c r="B27" s="29"/>
      <c r="C27" s="29"/>
      <c r="D27" s="29"/>
      <c r="E27" s="29"/>
      <c r="F27" s="29"/>
      <c r="G27" s="29"/>
    </row>
    <row r="28" spans="1:7" ht="22.5" customHeight="1" x14ac:dyDescent="0.25">
      <c r="A28" s="27"/>
      <c r="B28" s="29"/>
      <c r="C28" s="29"/>
      <c r="D28" s="32"/>
      <c r="E28" s="32"/>
      <c r="F28" s="29"/>
      <c r="G28" s="29"/>
    </row>
    <row r="29" spans="1:7" ht="22.5" customHeight="1" x14ac:dyDescent="0.25">
      <c r="A29" s="27"/>
      <c r="B29" s="29"/>
      <c r="C29" s="29"/>
      <c r="D29" s="29"/>
      <c r="E29" s="29"/>
      <c r="F29" s="29"/>
      <c r="G29" s="29"/>
    </row>
    <row r="30" spans="1:7" ht="22.5" customHeight="1" x14ac:dyDescent="0.25">
      <c r="A30" s="27"/>
      <c r="B30" s="29"/>
      <c r="C30" s="29"/>
      <c r="D30" s="29"/>
      <c r="E30" s="29"/>
      <c r="F30" s="29"/>
      <c r="G30" s="31"/>
    </row>
    <row r="31" spans="1:7" x14ac:dyDescent="0.25">
      <c r="B31" s="7"/>
      <c r="C31" s="7"/>
      <c r="D31" s="7"/>
      <c r="E31" s="7"/>
      <c r="F31" s="7"/>
      <c r="G31" s="7"/>
    </row>
    <row r="32" spans="1:7" x14ac:dyDescent="0.25">
      <c r="B32" s="7"/>
      <c r="C32" s="7"/>
      <c r="D32" s="7"/>
      <c r="E32" s="7"/>
      <c r="F32" s="7"/>
      <c r="G32" s="7"/>
    </row>
    <row r="33" spans="2:7" x14ac:dyDescent="0.25">
      <c r="B33" s="7"/>
      <c r="C33" s="7"/>
      <c r="D33" s="7"/>
      <c r="E33" s="7"/>
      <c r="F33" s="7"/>
      <c r="G33" s="7"/>
    </row>
    <row r="34" spans="2:7" x14ac:dyDescent="0.25">
      <c r="B34" s="7"/>
      <c r="C34" s="7"/>
      <c r="D34" s="7"/>
      <c r="E34" s="7"/>
      <c r="F34" s="7"/>
      <c r="G34" s="7"/>
    </row>
    <row r="35" spans="2:7" ht="20.100000000000001" customHeight="1" x14ac:dyDescent="0.25">
      <c r="B35" s="7"/>
      <c r="C35" s="7"/>
      <c r="D35" s="7"/>
      <c r="E35" s="7"/>
      <c r="F35" s="7"/>
      <c r="G35" s="7"/>
    </row>
    <row r="36" spans="2:7" ht="20.100000000000001" customHeight="1" x14ac:dyDescent="0.25">
      <c r="B36" s="7"/>
      <c r="C36" s="7"/>
      <c r="D36" s="7"/>
      <c r="E36" s="7"/>
      <c r="F36" s="7"/>
      <c r="G36" s="7"/>
    </row>
    <row r="37" spans="2:7" ht="20.100000000000001" customHeight="1" x14ac:dyDescent="0.25">
      <c r="B37" s="7"/>
      <c r="C37" s="7"/>
      <c r="D37" s="7"/>
      <c r="E37" s="7"/>
      <c r="F37" s="7"/>
      <c r="G37" s="7"/>
    </row>
    <row r="38" spans="2:7" ht="20.100000000000001" customHeight="1" x14ac:dyDescent="0.25">
      <c r="B38" s="7"/>
      <c r="C38" s="7"/>
      <c r="D38" s="7"/>
      <c r="E38" s="7"/>
      <c r="F38" s="7"/>
      <c r="G38" s="7"/>
    </row>
  </sheetData>
  <mergeCells count="5">
    <mergeCell ref="C2:D2"/>
    <mergeCell ref="C3:D3"/>
    <mergeCell ref="F24:G24"/>
    <mergeCell ref="F25:G25"/>
    <mergeCell ref="D26:G26"/>
  </mergeCells>
  <pageMargins left="0.51181102362204722" right="0.51181102362204722" top="0.59055118110236227" bottom="0.59055118110236227" header="0.31496062992125984" footer="0.31496062992125984"/>
  <pageSetup paperSize="9" scale="72" orientation="landscape" verticalDpi="4294967293" r:id="rId1"/>
  <headerFooter>
    <oddFooter>&amp;C&amp;Z&amp;F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3" sqref="C3:D3"/>
    </sheetView>
  </sheetViews>
  <sheetFormatPr baseColWidth="10" defaultRowHeight="15" x14ac:dyDescent="0.25"/>
  <cols>
    <col min="1" max="1" width="4" style="8" customWidth="1"/>
    <col min="2" max="6" width="11.42578125" style="8"/>
    <col min="7" max="7" width="3.7109375" style="8" customWidth="1"/>
    <col min="8" max="238" width="11.42578125" style="8"/>
    <col min="239" max="239" width="3.7109375" style="8" customWidth="1"/>
    <col min="240" max="240" width="11.28515625" style="8" customWidth="1"/>
    <col min="241" max="252" width="4.140625" style="8" customWidth="1"/>
    <col min="253" max="253" width="10.85546875" style="8" customWidth="1"/>
    <col min="254" max="254" width="4.7109375" style="8" customWidth="1"/>
    <col min="255" max="255" width="11.42578125" style="8"/>
    <col min="256" max="256" width="15" style="8" customWidth="1"/>
    <col min="257" max="257" width="4.7109375" style="8" customWidth="1"/>
    <col min="258" max="258" width="8.5703125" style="8" customWidth="1"/>
    <col min="259" max="259" width="11.42578125" style="8" customWidth="1"/>
    <col min="260" max="260" width="11.5703125" style="8" bestFit="1" customWidth="1"/>
    <col min="261" max="261" width="4.7109375" style="8" customWidth="1"/>
    <col min="262" max="494" width="11.42578125" style="8"/>
    <col min="495" max="495" width="3.7109375" style="8" customWidth="1"/>
    <col min="496" max="496" width="11.28515625" style="8" customWidth="1"/>
    <col min="497" max="508" width="4.140625" style="8" customWidth="1"/>
    <col min="509" max="509" width="10.85546875" style="8" customWidth="1"/>
    <col min="510" max="510" width="4.7109375" style="8" customWidth="1"/>
    <col min="511" max="511" width="11.42578125" style="8"/>
    <col min="512" max="512" width="15" style="8" customWidth="1"/>
    <col min="513" max="513" width="4.7109375" style="8" customWidth="1"/>
    <col min="514" max="514" width="8.5703125" style="8" customWidth="1"/>
    <col min="515" max="515" width="11.42578125" style="8" customWidth="1"/>
    <col min="516" max="516" width="11.5703125" style="8" bestFit="1" customWidth="1"/>
    <col min="517" max="517" width="4.7109375" style="8" customWidth="1"/>
    <col min="518" max="750" width="11.42578125" style="8"/>
    <col min="751" max="751" width="3.7109375" style="8" customWidth="1"/>
    <col min="752" max="752" width="11.28515625" style="8" customWidth="1"/>
    <col min="753" max="764" width="4.140625" style="8" customWidth="1"/>
    <col min="765" max="765" width="10.85546875" style="8" customWidth="1"/>
    <col min="766" max="766" width="4.7109375" style="8" customWidth="1"/>
    <col min="767" max="767" width="11.42578125" style="8"/>
    <col min="768" max="768" width="15" style="8" customWidth="1"/>
    <col min="769" max="769" width="4.7109375" style="8" customWidth="1"/>
    <col min="770" max="770" width="8.5703125" style="8" customWidth="1"/>
    <col min="771" max="771" width="11.42578125" style="8" customWidth="1"/>
    <col min="772" max="772" width="11.5703125" style="8" bestFit="1" customWidth="1"/>
    <col min="773" max="773" width="4.7109375" style="8" customWidth="1"/>
    <col min="774" max="1006" width="11.42578125" style="8"/>
    <col min="1007" max="1007" width="3.7109375" style="8" customWidth="1"/>
    <col min="1008" max="1008" width="11.28515625" style="8" customWidth="1"/>
    <col min="1009" max="1020" width="4.140625" style="8" customWidth="1"/>
    <col min="1021" max="1021" width="10.85546875" style="8" customWidth="1"/>
    <col min="1022" max="1022" width="4.7109375" style="8" customWidth="1"/>
    <col min="1023" max="1023" width="11.42578125" style="8"/>
    <col min="1024" max="1024" width="15" style="8" customWidth="1"/>
    <col min="1025" max="1025" width="4.7109375" style="8" customWidth="1"/>
    <col min="1026" max="1026" width="8.5703125" style="8" customWidth="1"/>
    <col min="1027" max="1027" width="11.42578125" style="8" customWidth="1"/>
    <col min="1028" max="1028" width="11.5703125" style="8" bestFit="1" customWidth="1"/>
    <col min="1029" max="1029" width="4.7109375" style="8" customWidth="1"/>
    <col min="1030" max="1262" width="11.42578125" style="8"/>
    <col min="1263" max="1263" width="3.7109375" style="8" customWidth="1"/>
    <col min="1264" max="1264" width="11.28515625" style="8" customWidth="1"/>
    <col min="1265" max="1276" width="4.140625" style="8" customWidth="1"/>
    <col min="1277" max="1277" width="10.85546875" style="8" customWidth="1"/>
    <col min="1278" max="1278" width="4.7109375" style="8" customWidth="1"/>
    <col min="1279" max="1279" width="11.42578125" style="8"/>
    <col min="1280" max="1280" width="15" style="8" customWidth="1"/>
    <col min="1281" max="1281" width="4.7109375" style="8" customWidth="1"/>
    <col min="1282" max="1282" width="8.5703125" style="8" customWidth="1"/>
    <col min="1283" max="1283" width="11.42578125" style="8" customWidth="1"/>
    <col min="1284" max="1284" width="11.5703125" style="8" bestFit="1" customWidth="1"/>
    <col min="1285" max="1285" width="4.7109375" style="8" customWidth="1"/>
    <col min="1286" max="1518" width="11.42578125" style="8"/>
    <col min="1519" max="1519" width="3.7109375" style="8" customWidth="1"/>
    <col min="1520" max="1520" width="11.28515625" style="8" customWidth="1"/>
    <col min="1521" max="1532" width="4.140625" style="8" customWidth="1"/>
    <col min="1533" max="1533" width="10.85546875" style="8" customWidth="1"/>
    <col min="1534" max="1534" width="4.7109375" style="8" customWidth="1"/>
    <col min="1535" max="1535" width="11.42578125" style="8"/>
    <col min="1536" max="1536" width="15" style="8" customWidth="1"/>
    <col min="1537" max="1537" width="4.7109375" style="8" customWidth="1"/>
    <col min="1538" max="1538" width="8.5703125" style="8" customWidth="1"/>
    <col min="1539" max="1539" width="11.42578125" style="8" customWidth="1"/>
    <col min="1540" max="1540" width="11.5703125" style="8" bestFit="1" customWidth="1"/>
    <col min="1541" max="1541" width="4.7109375" style="8" customWidth="1"/>
    <col min="1542" max="1774" width="11.42578125" style="8"/>
    <col min="1775" max="1775" width="3.7109375" style="8" customWidth="1"/>
    <col min="1776" max="1776" width="11.28515625" style="8" customWidth="1"/>
    <col min="1777" max="1788" width="4.140625" style="8" customWidth="1"/>
    <col min="1789" max="1789" width="10.85546875" style="8" customWidth="1"/>
    <col min="1790" max="1790" width="4.7109375" style="8" customWidth="1"/>
    <col min="1791" max="1791" width="11.42578125" style="8"/>
    <col min="1792" max="1792" width="15" style="8" customWidth="1"/>
    <col min="1793" max="1793" width="4.7109375" style="8" customWidth="1"/>
    <col min="1794" max="1794" width="8.5703125" style="8" customWidth="1"/>
    <col min="1795" max="1795" width="11.42578125" style="8" customWidth="1"/>
    <col min="1796" max="1796" width="11.5703125" style="8" bestFit="1" customWidth="1"/>
    <col min="1797" max="1797" width="4.7109375" style="8" customWidth="1"/>
    <col min="1798" max="2030" width="11.42578125" style="8"/>
    <col min="2031" max="2031" width="3.7109375" style="8" customWidth="1"/>
    <col min="2032" max="2032" width="11.28515625" style="8" customWidth="1"/>
    <col min="2033" max="2044" width="4.140625" style="8" customWidth="1"/>
    <col min="2045" max="2045" width="10.85546875" style="8" customWidth="1"/>
    <col min="2046" max="2046" width="4.7109375" style="8" customWidth="1"/>
    <col min="2047" max="2047" width="11.42578125" style="8"/>
    <col min="2048" max="2048" width="15" style="8" customWidth="1"/>
    <col min="2049" max="2049" width="4.7109375" style="8" customWidth="1"/>
    <col min="2050" max="2050" width="8.5703125" style="8" customWidth="1"/>
    <col min="2051" max="2051" width="11.42578125" style="8" customWidth="1"/>
    <col min="2052" max="2052" width="11.5703125" style="8" bestFit="1" customWidth="1"/>
    <col min="2053" max="2053" width="4.7109375" style="8" customWidth="1"/>
    <col min="2054" max="2286" width="11.42578125" style="8"/>
    <col min="2287" max="2287" width="3.7109375" style="8" customWidth="1"/>
    <col min="2288" max="2288" width="11.28515625" style="8" customWidth="1"/>
    <col min="2289" max="2300" width="4.140625" style="8" customWidth="1"/>
    <col min="2301" max="2301" width="10.85546875" style="8" customWidth="1"/>
    <col min="2302" max="2302" width="4.7109375" style="8" customWidth="1"/>
    <col min="2303" max="2303" width="11.42578125" style="8"/>
    <col min="2304" max="2304" width="15" style="8" customWidth="1"/>
    <col min="2305" max="2305" width="4.7109375" style="8" customWidth="1"/>
    <col min="2306" max="2306" width="8.5703125" style="8" customWidth="1"/>
    <col min="2307" max="2307" width="11.42578125" style="8" customWidth="1"/>
    <col min="2308" max="2308" width="11.5703125" style="8" bestFit="1" customWidth="1"/>
    <col min="2309" max="2309" width="4.7109375" style="8" customWidth="1"/>
    <col min="2310" max="2542" width="11.42578125" style="8"/>
    <col min="2543" max="2543" width="3.7109375" style="8" customWidth="1"/>
    <col min="2544" max="2544" width="11.28515625" style="8" customWidth="1"/>
    <col min="2545" max="2556" width="4.140625" style="8" customWidth="1"/>
    <col min="2557" max="2557" width="10.85546875" style="8" customWidth="1"/>
    <col min="2558" max="2558" width="4.7109375" style="8" customWidth="1"/>
    <col min="2559" max="2559" width="11.42578125" style="8"/>
    <col min="2560" max="2560" width="15" style="8" customWidth="1"/>
    <col min="2561" max="2561" width="4.7109375" style="8" customWidth="1"/>
    <col min="2562" max="2562" width="8.5703125" style="8" customWidth="1"/>
    <col min="2563" max="2563" width="11.42578125" style="8" customWidth="1"/>
    <col min="2564" max="2564" width="11.5703125" style="8" bestFit="1" customWidth="1"/>
    <col min="2565" max="2565" width="4.7109375" style="8" customWidth="1"/>
    <col min="2566" max="2798" width="11.42578125" style="8"/>
    <col min="2799" max="2799" width="3.7109375" style="8" customWidth="1"/>
    <col min="2800" max="2800" width="11.28515625" style="8" customWidth="1"/>
    <col min="2801" max="2812" width="4.140625" style="8" customWidth="1"/>
    <col min="2813" max="2813" width="10.85546875" style="8" customWidth="1"/>
    <col min="2814" max="2814" width="4.7109375" style="8" customWidth="1"/>
    <col min="2815" max="2815" width="11.42578125" style="8"/>
    <col min="2816" max="2816" width="15" style="8" customWidth="1"/>
    <col min="2817" max="2817" width="4.7109375" style="8" customWidth="1"/>
    <col min="2818" max="2818" width="8.5703125" style="8" customWidth="1"/>
    <col min="2819" max="2819" width="11.42578125" style="8" customWidth="1"/>
    <col min="2820" max="2820" width="11.5703125" style="8" bestFit="1" customWidth="1"/>
    <col min="2821" max="2821" width="4.7109375" style="8" customWidth="1"/>
    <col min="2822" max="3054" width="11.42578125" style="8"/>
    <col min="3055" max="3055" width="3.7109375" style="8" customWidth="1"/>
    <col min="3056" max="3056" width="11.28515625" style="8" customWidth="1"/>
    <col min="3057" max="3068" width="4.140625" style="8" customWidth="1"/>
    <col min="3069" max="3069" width="10.85546875" style="8" customWidth="1"/>
    <col min="3070" max="3070" width="4.7109375" style="8" customWidth="1"/>
    <col min="3071" max="3071" width="11.42578125" style="8"/>
    <col min="3072" max="3072" width="15" style="8" customWidth="1"/>
    <col min="3073" max="3073" width="4.7109375" style="8" customWidth="1"/>
    <col min="3074" max="3074" width="8.5703125" style="8" customWidth="1"/>
    <col min="3075" max="3075" width="11.42578125" style="8" customWidth="1"/>
    <col min="3076" max="3076" width="11.5703125" style="8" bestFit="1" customWidth="1"/>
    <col min="3077" max="3077" width="4.7109375" style="8" customWidth="1"/>
    <col min="3078" max="3310" width="11.42578125" style="8"/>
    <col min="3311" max="3311" width="3.7109375" style="8" customWidth="1"/>
    <col min="3312" max="3312" width="11.28515625" style="8" customWidth="1"/>
    <col min="3313" max="3324" width="4.140625" style="8" customWidth="1"/>
    <col min="3325" max="3325" width="10.85546875" style="8" customWidth="1"/>
    <col min="3326" max="3326" width="4.7109375" style="8" customWidth="1"/>
    <col min="3327" max="3327" width="11.42578125" style="8"/>
    <col min="3328" max="3328" width="15" style="8" customWidth="1"/>
    <col min="3329" max="3329" width="4.7109375" style="8" customWidth="1"/>
    <col min="3330" max="3330" width="8.5703125" style="8" customWidth="1"/>
    <col min="3331" max="3331" width="11.42578125" style="8" customWidth="1"/>
    <col min="3332" max="3332" width="11.5703125" style="8" bestFit="1" customWidth="1"/>
    <col min="3333" max="3333" width="4.7109375" style="8" customWidth="1"/>
    <col min="3334" max="3566" width="11.42578125" style="8"/>
    <col min="3567" max="3567" width="3.7109375" style="8" customWidth="1"/>
    <col min="3568" max="3568" width="11.28515625" style="8" customWidth="1"/>
    <col min="3569" max="3580" width="4.140625" style="8" customWidth="1"/>
    <col min="3581" max="3581" width="10.85546875" style="8" customWidth="1"/>
    <col min="3582" max="3582" width="4.7109375" style="8" customWidth="1"/>
    <col min="3583" max="3583" width="11.42578125" style="8"/>
    <col min="3584" max="3584" width="15" style="8" customWidth="1"/>
    <col min="3585" max="3585" width="4.7109375" style="8" customWidth="1"/>
    <col min="3586" max="3586" width="8.5703125" style="8" customWidth="1"/>
    <col min="3587" max="3587" width="11.42578125" style="8" customWidth="1"/>
    <col min="3588" max="3588" width="11.5703125" style="8" bestFit="1" customWidth="1"/>
    <col min="3589" max="3589" width="4.7109375" style="8" customWidth="1"/>
    <col min="3590" max="3822" width="11.42578125" style="8"/>
    <col min="3823" max="3823" width="3.7109375" style="8" customWidth="1"/>
    <col min="3824" max="3824" width="11.28515625" style="8" customWidth="1"/>
    <col min="3825" max="3836" width="4.140625" style="8" customWidth="1"/>
    <col min="3837" max="3837" width="10.85546875" style="8" customWidth="1"/>
    <col min="3838" max="3838" width="4.7109375" style="8" customWidth="1"/>
    <col min="3839" max="3839" width="11.42578125" style="8"/>
    <col min="3840" max="3840" width="15" style="8" customWidth="1"/>
    <col min="3841" max="3841" width="4.7109375" style="8" customWidth="1"/>
    <col min="3842" max="3842" width="8.5703125" style="8" customWidth="1"/>
    <col min="3843" max="3843" width="11.42578125" style="8" customWidth="1"/>
    <col min="3844" max="3844" width="11.5703125" style="8" bestFit="1" customWidth="1"/>
    <col min="3845" max="3845" width="4.7109375" style="8" customWidth="1"/>
    <col min="3846" max="4078" width="11.42578125" style="8"/>
    <col min="4079" max="4079" width="3.7109375" style="8" customWidth="1"/>
    <col min="4080" max="4080" width="11.28515625" style="8" customWidth="1"/>
    <col min="4081" max="4092" width="4.140625" style="8" customWidth="1"/>
    <col min="4093" max="4093" width="10.85546875" style="8" customWidth="1"/>
    <col min="4094" max="4094" width="4.7109375" style="8" customWidth="1"/>
    <col min="4095" max="4095" width="11.42578125" style="8"/>
    <col min="4096" max="4096" width="15" style="8" customWidth="1"/>
    <col min="4097" max="4097" width="4.7109375" style="8" customWidth="1"/>
    <col min="4098" max="4098" width="8.5703125" style="8" customWidth="1"/>
    <col min="4099" max="4099" width="11.42578125" style="8" customWidth="1"/>
    <col min="4100" max="4100" width="11.5703125" style="8" bestFit="1" customWidth="1"/>
    <col min="4101" max="4101" width="4.7109375" style="8" customWidth="1"/>
    <col min="4102" max="4334" width="11.42578125" style="8"/>
    <col min="4335" max="4335" width="3.7109375" style="8" customWidth="1"/>
    <col min="4336" max="4336" width="11.28515625" style="8" customWidth="1"/>
    <col min="4337" max="4348" width="4.140625" style="8" customWidth="1"/>
    <col min="4349" max="4349" width="10.85546875" style="8" customWidth="1"/>
    <col min="4350" max="4350" width="4.7109375" style="8" customWidth="1"/>
    <col min="4351" max="4351" width="11.42578125" style="8"/>
    <col min="4352" max="4352" width="15" style="8" customWidth="1"/>
    <col min="4353" max="4353" width="4.7109375" style="8" customWidth="1"/>
    <col min="4354" max="4354" width="8.5703125" style="8" customWidth="1"/>
    <col min="4355" max="4355" width="11.42578125" style="8" customWidth="1"/>
    <col min="4356" max="4356" width="11.5703125" style="8" bestFit="1" customWidth="1"/>
    <col min="4357" max="4357" width="4.7109375" style="8" customWidth="1"/>
    <col min="4358" max="4590" width="11.42578125" style="8"/>
    <col min="4591" max="4591" width="3.7109375" style="8" customWidth="1"/>
    <col min="4592" max="4592" width="11.28515625" style="8" customWidth="1"/>
    <col min="4593" max="4604" width="4.140625" style="8" customWidth="1"/>
    <col min="4605" max="4605" width="10.85546875" style="8" customWidth="1"/>
    <col min="4606" max="4606" width="4.7109375" style="8" customWidth="1"/>
    <col min="4607" max="4607" width="11.42578125" style="8"/>
    <col min="4608" max="4608" width="15" style="8" customWidth="1"/>
    <col min="4609" max="4609" width="4.7109375" style="8" customWidth="1"/>
    <col min="4610" max="4610" width="8.5703125" style="8" customWidth="1"/>
    <col min="4611" max="4611" width="11.42578125" style="8" customWidth="1"/>
    <col min="4612" max="4612" width="11.5703125" style="8" bestFit="1" customWidth="1"/>
    <col min="4613" max="4613" width="4.7109375" style="8" customWidth="1"/>
    <col min="4614" max="4846" width="11.42578125" style="8"/>
    <col min="4847" max="4847" width="3.7109375" style="8" customWidth="1"/>
    <col min="4848" max="4848" width="11.28515625" style="8" customWidth="1"/>
    <col min="4849" max="4860" width="4.140625" style="8" customWidth="1"/>
    <col min="4861" max="4861" width="10.85546875" style="8" customWidth="1"/>
    <col min="4862" max="4862" width="4.7109375" style="8" customWidth="1"/>
    <col min="4863" max="4863" width="11.42578125" style="8"/>
    <col min="4864" max="4864" width="15" style="8" customWidth="1"/>
    <col min="4865" max="4865" width="4.7109375" style="8" customWidth="1"/>
    <col min="4866" max="4866" width="8.5703125" style="8" customWidth="1"/>
    <col min="4867" max="4867" width="11.42578125" style="8" customWidth="1"/>
    <col min="4868" max="4868" width="11.5703125" style="8" bestFit="1" customWidth="1"/>
    <col min="4869" max="4869" width="4.7109375" style="8" customWidth="1"/>
    <col min="4870" max="5102" width="11.42578125" style="8"/>
    <col min="5103" max="5103" width="3.7109375" style="8" customWidth="1"/>
    <col min="5104" max="5104" width="11.28515625" style="8" customWidth="1"/>
    <col min="5105" max="5116" width="4.140625" style="8" customWidth="1"/>
    <col min="5117" max="5117" width="10.85546875" style="8" customWidth="1"/>
    <col min="5118" max="5118" width="4.7109375" style="8" customWidth="1"/>
    <col min="5119" max="5119" width="11.42578125" style="8"/>
    <col min="5120" max="5120" width="15" style="8" customWidth="1"/>
    <col min="5121" max="5121" width="4.7109375" style="8" customWidth="1"/>
    <col min="5122" max="5122" width="8.5703125" style="8" customWidth="1"/>
    <col min="5123" max="5123" width="11.42578125" style="8" customWidth="1"/>
    <col min="5124" max="5124" width="11.5703125" style="8" bestFit="1" customWidth="1"/>
    <col min="5125" max="5125" width="4.7109375" style="8" customWidth="1"/>
    <col min="5126" max="5358" width="11.42578125" style="8"/>
    <col min="5359" max="5359" width="3.7109375" style="8" customWidth="1"/>
    <col min="5360" max="5360" width="11.28515625" style="8" customWidth="1"/>
    <col min="5361" max="5372" width="4.140625" style="8" customWidth="1"/>
    <col min="5373" max="5373" width="10.85546875" style="8" customWidth="1"/>
    <col min="5374" max="5374" width="4.7109375" style="8" customWidth="1"/>
    <col min="5375" max="5375" width="11.42578125" style="8"/>
    <col min="5376" max="5376" width="15" style="8" customWidth="1"/>
    <col min="5377" max="5377" width="4.7109375" style="8" customWidth="1"/>
    <col min="5378" max="5378" width="8.5703125" style="8" customWidth="1"/>
    <col min="5379" max="5379" width="11.42578125" style="8" customWidth="1"/>
    <col min="5380" max="5380" width="11.5703125" style="8" bestFit="1" customWidth="1"/>
    <col min="5381" max="5381" width="4.7109375" style="8" customWidth="1"/>
    <col min="5382" max="5614" width="11.42578125" style="8"/>
    <col min="5615" max="5615" width="3.7109375" style="8" customWidth="1"/>
    <col min="5616" max="5616" width="11.28515625" style="8" customWidth="1"/>
    <col min="5617" max="5628" width="4.140625" style="8" customWidth="1"/>
    <col min="5629" max="5629" width="10.85546875" style="8" customWidth="1"/>
    <col min="5630" max="5630" width="4.7109375" style="8" customWidth="1"/>
    <col min="5631" max="5631" width="11.42578125" style="8"/>
    <col min="5632" max="5632" width="15" style="8" customWidth="1"/>
    <col min="5633" max="5633" width="4.7109375" style="8" customWidth="1"/>
    <col min="5634" max="5634" width="8.5703125" style="8" customWidth="1"/>
    <col min="5635" max="5635" width="11.42578125" style="8" customWidth="1"/>
    <col min="5636" max="5636" width="11.5703125" style="8" bestFit="1" customWidth="1"/>
    <col min="5637" max="5637" width="4.7109375" style="8" customWidth="1"/>
    <col min="5638" max="5870" width="11.42578125" style="8"/>
    <col min="5871" max="5871" width="3.7109375" style="8" customWidth="1"/>
    <col min="5872" max="5872" width="11.28515625" style="8" customWidth="1"/>
    <col min="5873" max="5884" width="4.140625" style="8" customWidth="1"/>
    <col min="5885" max="5885" width="10.85546875" style="8" customWidth="1"/>
    <col min="5886" max="5886" width="4.7109375" style="8" customWidth="1"/>
    <col min="5887" max="5887" width="11.42578125" style="8"/>
    <col min="5888" max="5888" width="15" style="8" customWidth="1"/>
    <col min="5889" max="5889" width="4.7109375" style="8" customWidth="1"/>
    <col min="5890" max="5890" width="8.5703125" style="8" customWidth="1"/>
    <col min="5891" max="5891" width="11.42578125" style="8" customWidth="1"/>
    <col min="5892" max="5892" width="11.5703125" style="8" bestFit="1" customWidth="1"/>
    <col min="5893" max="5893" width="4.7109375" style="8" customWidth="1"/>
    <col min="5894" max="6126" width="11.42578125" style="8"/>
    <col min="6127" max="6127" width="3.7109375" style="8" customWidth="1"/>
    <col min="6128" max="6128" width="11.28515625" style="8" customWidth="1"/>
    <col min="6129" max="6140" width="4.140625" style="8" customWidth="1"/>
    <col min="6141" max="6141" width="10.85546875" style="8" customWidth="1"/>
    <col min="6142" max="6142" width="4.7109375" style="8" customWidth="1"/>
    <col min="6143" max="6143" width="11.42578125" style="8"/>
    <col min="6144" max="6144" width="15" style="8" customWidth="1"/>
    <col min="6145" max="6145" width="4.7109375" style="8" customWidth="1"/>
    <col min="6146" max="6146" width="8.5703125" style="8" customWidth="1"/>
    <col min="6147" max="6147" width="11.42578125" style="8" customWidth="1"/>
    <col min="6148" max="6148" width="11.5703125" style="8" bestFit="1" customWidth="1"/>
    <col min="6149" max="6149" width="4.7109375" style="8" customWidth="1"/>
    <col min="6150" max="6382" width="11.42578125" style="8"/>
    <col min="6383" max="6383" width="3.7109375" style="8" customWidth="1"/>
    <col min="6384" max="6384" width="11.28515625" style="8" customWidth="1"/>
    <col min="6385" max="6396" width="4.140625" style="8" customWidth="1"/>
    <col min="6397" max="6397" width="10.85546875" style="8" customWidth="1"/>
    <col min="6398" max="6398" width="4.7109375" style="8" customWidth="1"/>
    <col min="6399" max="6399" width="11.42578125" style="8"/>
    <col min="6400" max="6400" width="15" style="8" customWidth="1"/>
    <col min="6401" max="6401" width="4.7109375" style="8" customWidth="1"/>
    <col min="6402" max="6402" width="8.5703125" style="8" customWidth="1"/>
    <col min="6403" max="6403" width="11.42578125" style="8" customWidth="1"/>
    <col min="6404" max="6404" width="11.5703125" style="8" bestFit="1" customWidth="1"/>
    <col min="6405" max="6405" width="4.7109375" style="8" customWidth="1"/>
    <col min="6406" max="6638" width="11.42578125" style="8"/>
    <col min="6639" max="6639" width="3.7109375" style="8" customWidth="1"/>
    <col min="6640" max="6640" width="11.28515625" style="8" customWidth="1"/>
    <col min="6641" max="6652" width="4.140625" style="8" customWidth="1"/>
    <col min="6653" max="6653" width="10.85546875" style="8" customWidth="1"/>
    <col min="6654" max="6654" width="4.7109375" style="8" customWidth="1"/>
    <col min="6655" max="6655" width="11.42578125" style="8"/>
    <col min="6656" max="6656" width="15" style="8" customWidth="1"/>
    <col min="6657" max="6657" width="4.7109375" style="8" customWidth="1"/>
    <col min="6658" max="6658" width="8.5703125" style="8" customWidth="1"/>
    <col min="6659" max="6659" width="11.42578125" style="8" customWidth="1"/>
    <col min="6660" max="6660" width="11.5703125" style="8" bestFit="1" customWidth="1"/>
    <col min="6661" max="6661" width="4.7109375" style="8" customWidth="1"/>
    <col min="6662" max="6894" width="11.42578125" style="8"/>
    <col min="6895" max="6895" width="3.7109375" style="8" customWidth="1"/>
    <col min="6896" max="6896" width="11.28515625" style="8" customWidth="1"/>
    <col min="6897" max="6908" width="4.140625" style="8" customWidth="1"/>
    <col min="6909" max="6909" width="10.85546875" style="8" customWidth="1"/>
    <col min="6910" max="6910" width="4.7109375" style="8" customWidth="1"/>
    <col min="6911" max="6911" width="11.42578125" style="8"/>
    <col min="6912" max="6912" width="15" style="8" customWidth="1"/>
    <col min="6913" max="6913" width="4.7109375" style="8" customWidth="1"/>
    <col min="6914" max="6914" width="8.5703125" style="8" customWidth="1"/>
    <col min="6915" max="6915" width="11.42578125" style="8" customWidth="1"/>
    <col min="6916" max="6916" width="11.5703125" style="8" bestFit="1" customWidth="1"/>
    <col min="6917" max="6917" width="4.7109375" style="8" customWidth="1"/>
    <col min="6918" max="7150" width="11.42578125" style="8"/>
    <col min="7151" max="7151" width="3.7109375" style="8" customWidth="1"/>
    <col min="7152" max="7152" width="11.28515625" style="8" customWidth="1"/>
    <col min="7153" max="7164" width="4.140625" style="8" customWidth="1"/>
    <col min="7165" max="7165" width="10.85546875" style="8" customWidth="1"/>
    <col min="7166" max="7166" width="4.7109375" style="8" customWidth="1"/>
    <col min="7167" max="7167" width="11.42578125" style="8"/>
    <col min="7168" max="7168" width="15" style="8" customWidth="1"/>
    <col min="7169" max="7169" width="4.7109375" style="8" customWidth="1"/>
    <col min="7170" max="7170" width="8.5703125" style="8" customWidth="1"/>
    <col min="7171" max="7171" width="11.42578125" style="8" customWidth="1"/>
    <col min="7172" max="7172" width="11.5703125" style="8" bestFit="1" customWidth="1"/>
    <col min="7173" max="7173" width="4.7109375" style="8" customWidth="1"/>
    <col min="7174" max="7406" width="11.42578125" style="8"/>
    <col min="7407" max="7407" width="3.7109375" style="8" customWidth="1"/>
    <col min="7408" max="7408" width="11.28515625" style="8" customWidth="1"/>
    <col min="7409" max="7420" width="4.140625" style="8" customWidth="1"/>
    <col min="7421" max="7421" width="10.85546875" style="8" customWidth="1"/>
    <col min="7422" max="7422" width="4.7109375" style="8" customWidth="1"/>
    <col min="7423" max="7423" width="11.42578125" style="8"/>
    <col min="7424" max="7424" width="15" style="8" customWidth="1"/>
    <col min="7425" max="7425" width="4.7109375" style="8" customWidth="1"/>
    <col min="7426" max="7426" width="8.5703125" style="8" customWidth="1"/>
    <col min="7427" max="7427" width="11.42578125" style="8" customWidth="1"/>
    <col min="7428" max="7428" width="11.5703125" style="8" bestFit="1" customWidth="1"/>
    <col min="7429" max="7429" width="4.7109375" style="8" customWidth="1"/>
    <col min="7430" max="7662" width="11.42578125" style="8"/>
    <col min="7663" max="7663" width="3.7109375" style="8" customWidth="1"/>
    <col min="7664" max="7664" width="11.28515625" style="8" customWidth="1"/>
    <col min="7665" max="7676" width="4.140625" style="8" customWidth="1"/>
    <col min="7677" max="7677" width="10.85546875" style="8" customWidth="1"/>
    <col min="7678" max="7678" width="4.7109375" style="8" customWidth="1"/>
    <col min="7679" max="7679" width="11.42578125" style="8"/>
    <col min="7680" max="7680" width="15" style="8" customWidth="1"/>
    <col min="7681" max="7681" width="4.7109375" style="8" customWidth="1"/>
    <col min="7682" max="7682" width="8.5703125" style="8" customWidth="1"/>
    <col min="7683" max="7683" width="11.42578125" style="8" customWidth="1"/>
    <col min="7684" max="7684" width="11.5703125" style="8" bestFit="1" customWidth="1"/>
    <col min="7685" max="7685" width="4.7109375" style="8" customWidth="1"/>
    <col min="7686" max="7918" width="11.42578125" style="8"/>
    <col min="7919" max="7919" width="3.7109375" style="8" customWidth="1"/>
    <col min="7920" max="7920" width="11.28515625" style="8" customWidth="1"/>
    <col min="7921" max="7932" width="4.140625" style="8" customWidth="1"/>
    <col min="7933" max="7933" width="10.85546875" style="8" customWidth="1"/>
    <col min="7934" max="7934" width="4.7109375" style="8" customWidth="1"/>
    <col min="7935" max="7935" width="11.42578125" style="8"/>
    <col min="7936" max="7936" width="15" style="8" customWidth="1"/>
    <col min="7937" max="7937" width="4.7109375" style="8" customWidth="1"/>
    <col min="7938" max="7938" width="8.5703125" style="8" customWidth="1"/>
    <col min="7939" max="7939" width="11.42578125" style="8" customWidth="1"/>
    <col min="7940" max="7940" width="11.5703125" style="8" bestFit="1" customWidth="1"/>
    <col min="7941" max="7941" width="4.7109375" style="8" customWidth="1"/>
    <col min="7942" max="8174" width="11.42578125" style="8"/>
    <col min="8175" max="8175" width="3.7109375" style="8" customWidth="1"/>
    <col min="8176" max="8176" width="11.28515625" style="8" customWidth="1"/>
    <col min="8177" max="8188" width="4.140625" style="8" customWidth="1"/>
    <col min="8189" max="8189" width="10.85546875" style="8" customWidth="1"/>
    <col min="8190" max="8190" width="4.7109375" style="8" customWidth="1"/>
    <col min="8191" max="8191" width="11.42578125" style="8"/>
    <col min="8192" max="8192" width="15" style="8" customWidth="1"/>
    <col min="8193" max="8193" width="4.7109375" style="8" customWidth="1"/>
    <col min="8194" max="8194" width="8.5703125" style="8" customWidth="1"/>
    <col min="8195" max="8195" width="11.42578125" style="8" customWidth="1"/>
    <col min="8196" max="8196" width="11.5703125" style="8" bestFit="1" customWidth="1"/>
    <col min="8197" max="8197" width="4.7109375" style="8" customWidth="1"/>
    <col min="8198" max="8430" width="11.42578125" style="8"/>
    <col min="8431" max="8431" width="3.7109375" style="8" customWidth="1"/>
    <col min="8432" max="8432" width="11.28515625" style="8" customWidth="1"/>
    <col min="8433" max="8444" width="4.140625" style="8" customWidth="1"/>
    <col min="8445" max="8445" width="10.85546875" style="8" customWidth="1"/>
    <col min="8446" max="8446" width="4.7109375" style="8" customWidth="1"/>
    <col min="8447" max="8447" width="11.42578125" style="8"/>
    <col min="8448" max="8448" width="15" style="8" customWidth="1"/>
    <col min="8449" max="8449" width="4.7109375" style="8" customWidth="1"/>
    <col min="8450" max="8450" width="8.5703125" style="8" customWidth="1"/>
    <col min="8451" max="8451" width="11.42578125" style="8" customWidth="1"/>
    <col min="8452" max="8452" width="11.5703125" style="8" bestFit="1" customWidth="1"/>
    <col min="8453" max="8453" width="4.7109375" style="8" customWidth="1"/>
    <col min="8454" max="8686" width="11.42578125" style="8"/>
    <col min="8687" max="8687" width="3.7109375" style="8" customWidth="1"/>
    <col min="8688" max="8688" width="11.28515625" style="8" customWidth="1"/>
    <col min="8689" max="8700" width="4.140625" style="8" customWidth="1"/>
    <col min="8701" max="8701" width="10.85546875" style="8" customWidth="1"/>
    <col min="8702" max="8702" width="4.7109375" style="8" customWidth="1"/>
    <col min="8703" max="8703" width="11.42578125" style="8"/>
    <col min="8704" max="8704" width="15" style="8" customWidth="1"/>
    <col min="8705" max="8705" width="4.7109375" style="8" customWidth="1"/>
    <col min="8706" max="8706" width="8.5703125" style="8" customWidth="1"/>
    <col min="8707" max="8707" width="11.42578125" style="8" customWidth="1"/>
    <col min="8708" max="8708" width="11.5703125" style="8" bestFit="1" customWidth="1"/>
    <col min="8709" max="8709" width="4.7109375" style="8" customWidth="1"/>
    <col min="8710" max="8942" width="11.42578125" style="8"/>
    <col min="8943" max="8943" width="3.7109375" style="8" customWidth="1"/>
    <col min="8944" max="8944" width="11.28515625" style="8" customWidth="1"/>
    <col min="8945" max="8956" width="4.140625" style="8" customWidth="1"/>
    <col min="8957" max="8957" width="10.85546875" style="8" customWidth="1"/>
    <col min="8958" max="8958" width="4.7109375" style="8" customWidth="1"/>
    <col min="8959" max="8959" width="11.42578125" style="8"/>
    <col min="8960" max="8960" width="15" style="8" customWidth="1"/>
    <col min="8961" max="8961" width="4.7109375" style="8" customWidth="1"/>
    <col min="8962" max="8962" width="8.5703125" style="8" customWidth="1"/>
    <col min="8963" max="8963" width="11.42578125" style="8" customWidth="1"/>
    <col min="8964" max="8964" width="11.5703125" style="8" bestFit="1" customWidth="1"/>
    <col min="8965" max="8965" width="4.7109375" style="8" customWidth="1"/>
    <col min="8966" max="9198" width="11.42578125" style="8"/>
    <col min="9199" max="9199" width="3.7109375" style="8" customWidth="1"/>
    <col min="9200" max="9200" width="11.28515625" style="8" customWidth="1"/>
    <col min="9201" max="9212" width="4.140625" style="8" customWidth="1"/>
    <col min="9213" max="9213" width="10.85546875" style="8" customWidth="1"/>
    <col min="9214" max="9214" width="4.7109375" style="8" customWidth="1"/>
    <col min="9215" max="9215" width="11.42578125" style="8"/>
    <col min="9216" max="9216" width="15" style="8" customWidth="1"/>
    <col min="9217" max="9217" width="4.7109375" style="8" customWidth="1"/>
    <col min="9218" max="9218" width="8.5703125" style="8" customWidth="1"/>
    <col min="9219" max="9219" width="11.42578125" style="8" customWidth="1"/>
    <col min="9220" max="9220" width="11.5703125" style="8" bestFit="1" customWidth="1"/>
    <col min="9221" max="9221" width="4.7109375" style="8" customWidth="1"/>
    <col min="9222" max="9454" width="11.42578125" style="8"/>
    <col min="9455" max="9455" width="3.7109375" style="8" customWidth="1"/>
    <col min="9456" max="9456" width="11.28515625" style="8" customWidth="1"/>
    <col min="9457" max="9468" width="4.140625" style="8" customWidth="1"/>
    <col min="9469" max="9469" width="10.85546875" style="8" customWidth="1"/>
    <col min="9470" max="9470" width="4.7109375" style="8" customWidth="1"/>
    <col min="9471" max="9471" width="11.42578125" style="8"/>
    <col min="9472" max="9472" width="15" style="8" customWidth="1"/>
    <col min="9473" max="9473" width="4.7109375" style="8" customWidth="1"/>
    <col min="9474" max="9474" width="8.5703125" style="8" customWidth="1"/>
    <col min="9475" max="9475" width="11.42578125" style="8" customWidth="1"/>
    <col min="9476" max="9476" width="11.5703125" style="8" bestFit="1" customWidth="1"/>
    <col min="9477" max="9477" width="4.7109375" style="8" customWidth="1"/>
    <col min="9478" max="9710" width="11.42578125" style="8"/>
    <col min="9711" max="9711" width="3.7109375" style="8" customWidth="1"/>
    <col min="9712" max="9712" width="11.28515625" style="8" customWidth="1"/>
    <col min="9713" max="9724" width="4.140625" style="8" customWidth="1"/>
    <col min="9725" max="9725" width="10.85546875" style="8" customWidth="1"/>
    <col min="9726" max="9726" width="4.7109375" style="8" customWidth="1"/>
    <col min="9727" max="9727" width="11.42578125" style="8"/>
    <col min="9728" max="9728" width="15" style="8" customWidth="1"/>
    <col min="9729" max="9729" width="4.7109375" style="8" customWidth="1"/>
    <col min="9730" max="9730" width="8.5703125" style="8" customWidth="1"/>
    <col min="9731" max="9731" width="11.42578125" style="8" customWidth="1"/>
    <col min="9732" max="9732" width="11.5703125" style="8" bestFit="1" customWidth="1"/>
    <col min="9733" max="9733" width="4.7109375" style="8" customWidth="1"/>
    <col min="9734" max="9966" width="11.42578125" style="8"/>
    <col min="9967" max="9967" width="3.7109375" style="8" customWidth="1"/>
    <col min="9968" max="9968" width="11.28515625" style="8" customWidth="1"/>
    <col min="9969" max="9980" width="4.140625" style="8" customWidth="1"/>
    <col min="9981" max="9981" width="10.85546875" style="8" customWidth="1"/>
    <col min="9982" max="9982" width="4.7109375" style="8" customWidth="1"/>
    <col min="9983" max="9983" width="11.42578125" style="8"/>
    <col min="9984" max="9984" width="15" style="8" customWidth="1"/>
    <col min="9985" max="9985" width="4.7109375" style="8" customWidth="1"/>
    <col min="9986" max="9986" width="8.5703125" style="8" customWidth="1"/>
    <col min="9987" max="9987" width="11.42578125" style="8" customWidth="1"/>
    <col min="9988" max="9988" width="11.5703125" style="8" bestFit="1" customWidth="1"/>
    <col min="9989" max="9989" width="4.7109375" style="8" customWidth="1"/>
    <col min="9990" max="10222" width="11.42578125" style="8"/>
    <col min="10223" max="10223" width="3.7109375" style="8" customWidth="1"/>
    <col min="10224" max="10224" width="11.28515625" style="8" customWidth="1"/>
    <col min="10225" max="10236" width="4.140625" style="8" customWidth="1"/>
    <col min="10237" max="10237" width="10.85546875" style="8" customWidth="1"/>
    <col min="10238" max="10238" width="4.7109375" style="8" customWidth="1"/>
    <col min="10239" max="10239" width="11.42578125" style="8"/>
    <col min="10240" max="10240" width="15" style="8" customWidth="1"/>
    <col min="10241" max="10241" width="4.7109375" style="8" customWidth="1"/>
    <col min="10242" max="10242" width="8.5703125" style="8" customWidth="1"/>
    <col min="10243" max="10243" width="11.42578125" style="8" customWidth="1"/>
    <col min="10244" max="10244" width="11.5703125" style="8" bestFit="1" customWidth="1"/>
    <col min="10245" max="10245" width="4.7109375" style="8" customWidth="1"/>
    <col min="10246" max="10478" width="11.42578125" style="8"/>
    <col min="10479" max="10479" width="3.7109375" style="8" customWidth="1"/>
    <col min="10480" max="10480" width="11.28515625" style="8" customWidth="1"/>
    <col min="10481" max="10492" width="4.140625" style="8" customWidth="1"/>
    <col min="10493" max="10493" width="10.85546875" style="8" customWidth="1"/>
    <col min="10494" max="10494" width="4.7109375" style="8" customWidth="1"/>
    <col min="10495" max="10495" width="11.42578125" style="8"/>
    <col min="10496" max="10496" width="15" style="8" customWidth="1"/>
    <col min="10497" max="10497" width="4.7109375" style="8" customWidth="1"/>
    <col min="10498" max="10498" width="8.5703125" style="8" customWidth="1"/>
    <col min="10499" max="10499" width="11.42578125" style="8" customWidth="1"/>
    <col min="10500" max="10500" width="11.5703125" style="8" bestFit="1" customWidth="1"/>
    <col min="10501" max="10501" width="4.7109375" style="8" customWidth="1"/>
    <col min="10502" max="10734" width="11.42578125" style="8"/>
    <col min="10735" max="10735" width="3.7109375" style="8" customWidth="1"/>
    <col min="10736" max="10736" width="11.28515625" style="8" customWidth="1"/>
    <col min="10737" max="10748" width="4.140625" style="8" customWidth="1"/>
    <col min="10749" max="10749" width="10.85546875" style="8" customWidth="1"/>
    <col min="10750" max="10750" width="4.7109375" style="8" customWidth="1"/>
    <col min="10751" max="10751" width="11.42578125" style="8"/>
    <col min="10752" max="10752" width="15" style="8" customWidth="1"/>
    <col min="10753" max="10753" width="4.7109375" style="8" customWidth="1"/>
    <col min="10754" max="10754" width="8.5703125" style="8" customWidth="1"/>
    <col min="10755" max="10755" width="11.42578125" style="8" customWidth="1"/>
    <col min="10756" max="10756" width="11.5703125" style="8" bestFit="1" customWidth="1"/>
    <col min="10757" max="10757" width="4.7109375" style="8" customWidth="1"/>
    <col min="10758" max="10990" width="11.42578125" style="8"/>
    <col min="10991" max="10991" width="3.7109375" style="8" customWidth="1"/>
    <col min="10992" max="10992" width="11.28515625" style="8" customWidth="1"/>
    <col min="10993" max="11004" width="4.140625" style="8" customWidth="1"/>
    <col min="11005" max="11005" width="10.85546875" style="8" customWidth="1"/>
    <col min="11006" max="11006" width="4.7109375" style="8" customWidth="1"/>
    <col min="11007" max="11007" width="11.42578125" style="8"/>
    <col min="11008" max="11008" width="15" style="8" customWidth="1"/>
    <col min="11009" max="11009" width="4.7109375" style="8" customWidth="1"/>
    <col min="11010" max="11010" width="8.5703125" style="8" customWidth="1"/>
    <col min="11011" max="11011" width="11.42578125" style="8" customWidth="1"/>
    <col min="11012" max="11012" width="11.5703125" style="8" bestFit="1" customWidth="1"/>
    <col min="11013" max="11013" width="4.7109375" style="8" customWidth="1"/>
    <col min="11014" max="11246" width="11.42578125" style="8"/>
    <col min="11247" max="11247" width="3.7109375" style="8" customWidth="1"/>
    <col min="11248" max="11248" width="11.28515625" style="8" customWidth="1"/>
    <col min="11249" max="11260" width="4.140625" style="8" customWidth="1"/>
    <col min="11261" max="11261" width="10.85546875" style="8" customWidth="1"/>
    <col min="11262" max="11262" width="4.7109375" style="8" customWidth="1"/>
    <col min="11263" max="11263" width="11.42578125" style="8"/>
    <col min="11264" max="11264" width="15" style="8" customWidth="1"/>
    <col min="11265" max="11265" width="4.7109375" style="8" customWidth="1"/>
    <col min="11266" max="11266" width="8.5703125" style="8" customWidth="1"/>
    <col min="11267" max="11267" width="11.42578125" style="8" customWidth="1"/>
    <col min="11268" max="11268" width="11.5703125" style="8" bestFit="1" customWidth="1"/>
    <col min="11269" max="11269" width="4.7109375" style="8" customWidth="1"/>
    <col min="11270" max="11502" width="11.42578125" style="8"/>
    <col min="11503" max="11503" width="3.7109375" style="8" customWidth="1"/>
    <col min="11504" max="11504" width="11.28515625" style="8" customWidth="1"/>
    <col min="11505" max="11516" width="4.140625" style="8" customWidth="1"/>
    <col min="11517" max="11517" width="10.85546875" style="8" customWidth="1"/>
    <col min="11518" max="11518" width="4.7109375" style="8" customWidth="1"/>
    <col min="11519" max="11519" width="11.42578125" style="8"/>
    <col min="11520" max="11520" width="15" style="8" customWidth="1"/>
    <col min="11521" max="11521" width="4.7109375" style="8" customWidth="1"/>
    <col min="11522" max="11522" width="8.5703125" style="8" customWidth="1"/>
    <col min="11523" max="11523" width="11.42578125" style="8" customWidth="1"/>
    <col min="11524" max="11524" width="11.5703125" style="8" bestFit="1" customWidth="1"/>
    <col min="11525" max="11525" width="4.7109375" style="8" customWidth="1"/>
    <col min="11526" max="11758" width="11.42578125" style="8"/>
    <col min="11759" max="11759" width="3.7109375" style="8" customWidth="1"/>
    <col min="11760" max="11760" width="11.28515625" style="8" customWidth="1"/>
    <col min="11761" max="11772" width="4.140625" style="8" customWidth="1"/>
    <col min="11773" max="11773" width="10.85546875" style="8" customWidth="1"/>
    <col min="11774" max="11774" width="4.7109375" style="8" customWidth="1"/>
    <col min="11775" max="11775" width="11.42578125" style="8"/>
    <col min="11776" max="11776" width="15" style="8" customWidth="1"/>
    <col min="11777" max="11777" width="4.7109375" style="8" customWidth="1"/>
    <col min="11778" max="11778" width="8.5703125" style="8" customWidth="1"/>
    <col min="11779" max="11779" width="11.42578125" style="8" customWidth="1"/>
    <col min="11780" max="11780" width="11.5703125" style="8" bestFit="1" customWidth="1"/>
    <col min="11781" max="11781" width="4.7109375" style="8" customWidth="1"/>
    <col min="11782" max="12014" width="11.42578125" style="8"/>
    <col min="12015" max="12015" width="3.7109375" style="8" customWidth="1"/>
    <col min="12016" max="12016" width="11.28515625" style="8" customWidth="1"/>
    <col min="12017" max="12028" width="4.140625" style="8" customWidth="1"/>
    <col min="12029" max="12029" width="10.85546875" style="8" customWidth="1"/>
    <col min="12030" max="12030" width="4.7109375" style="8" customWidth="1"/>
    <col min="12031" max="12031" width="11.42578125" style="8"/>
    <col min="12032" max="12032" width="15" style="8" customWidth="1"/>
    <col min="12033" max="12033" width="4.7109375" style="8" customWidth="1"/>
    <col min="12034" max="12034" width="8.5703125" style="8" customWidth="1"/>
    <col min="12035" max="12035" width="11.42578125" style="8" customWidth="1"/>
    <col min="12036" max="12036" width="11.5703125" style="8" bestFit="1" customWidth="1"/>
    <col min="12037" max="12037" width="4.7109375" style="8" customWidth="1"/>
    <col min="12038" max="12270" width="11.42578125" style="8"/>
    <col min="12271" max="12271" width="3.7109375" style="8" customWidth="1"/>
    <col min="12272" max="12272" width="11.28515625" style="8" customWidth="1"/>
    <col min="12273" max="12284" width="4.140625" style="8" customWidth="1"/>
    <col min="12285" max="12285" width="10.85546875" style="8" customWidth="1"/>
    <col min="12286" max="12286" width="4.7109375" style="8" customWidth="1"/>
    <col min="12287" max="12287" width="11.42578125" style="8"/>
    <col min="12288" max="12288" width="15" style="8" customWidth="1"/>
    <col min="12289" max="12289" width="4.7109375" style="8" customWidth="1"/>
    <col min="12290" max="12290" width="8.5703125" style="8" customWidth="1"/>
    <col min="12291" max="12291" width="11.42578125" style="8" customWidth="1"/>
    <col min="12292" max="12292" width="11.5703125" style="8" bestFit="1" customWidth="1"/>
    <col min="12293" max="12293" width="4.7109375" style="8" customWidth="1"/>
    <col min="12294" max="12526" width="11.42578125" style="8"/>
    <col min="12527" max="12527" width="3.7109375" style="8" customWidth="1"/>
    <col min="12528" max="12528" width="11.28515625" style="8" customWidth="1"/>
    <col min="12529" max="12540" width="4.140625" style="8" customWidth="1"/>
    <col min="12541" max="12541" width="10.85546875" style="8" customWidth="1"/>
    <col min="12542" max="12542" width="4.7109375" style="8" customWidth="1"/>
    <col min="12543" max="12543" width="11.42578125" style="8"/>
    <col min="12544" max="12544" width="15" style="8" customWidth="1"/>
    <col min="12545" max="12545" width="4.7109375" style="8" customWidth="1"/>
    <col min="12546" max="12546" width="8.5703125" style="8" customWidth="1"/>
    <col min="12547" max="12547" width="11.42578125" style="8" customWidth="1"/>
    <col min="12548" max="12548" width="11.5703125" style="8" bestFit="1" customWidth="1"/>
    <col min="12549" max="12549" width="4.7109375" style="8" customWidth="1"/>
    <col min="12550" max="12782" width="11.42578125" style="8"/>
    <col min="12783" max="12783" width="3.7109375" style="8" customWidth="1"/>
    <col min="12784" max="12784" width="11.28515625" style="8" customWidth="1"/>
    <col min="12785" max="12796" width="4.140625" style="8" customWidth="1"/>
    <col min="12797" max="12797" width="10.85546875" style="8" customWidth="1"/>
    <col min="12798" max="12798" width="4.7109375" style="8" customWidth="1"/>
    <col min="12799" max="12799" width="11.42578125" style="8"/>
    <col min="12800" max="12800" width="15" style="8" customWidth="1"/>
    <col min="12801" max="12801" width="4.7109375" style="8" customWidth="1"/>
    <col min="12802" max="12802" width="8.5703125" style="8" customWidth="1"/>
    <col min="12803" max="12803" width="11.42578125" style="8" customWidth="1"/>
    <col min="12804" max="12804" width="11.5703125" style="8" bestFit="1" customWidth="1"/>
    <col min="12805" max="12805" width="4.7109375" style="8" customWidth="1"/>
    <col min="12806" max="13038" width="11.42578125" style="8"/>
    <col min="13039" max="13039" width="3.7109375" style="8" customWidth="1"/>
    <col min="13040" max="13040" width="11.28515625" style="8" customWidth="1"/>
    <col min="13041" max="13052" width="4.140625" style="8" customWidth="1"/>
    <col min="13053" max="13053" width="10.85546875" style="8" customWidth="1"/>
    <col min="13054" max="13054" width="4.7109375" style="8" customWidth="1"/>
    <col min="13055" max="13055" width="11.42578125" style="8"/>
    <col min="13056" max="13056" width="15" style="8" customWidth="1"/>
    <col min="13057" max="13057" width="4.7109375" style="8" customWidth="1"/>
    <col min="13058" max="13058" width="8.5703125" style="8" customWidth="1"/>
    <col min="13059" max="13059" width="11.42578125" style="8" customWidth="1"/>
    <col min="13060" max="13060" width="11.5703125" style="8" bestFit="1" customWidth="1"/>
    <col min="13061" max="13061" width="4.7109375" style="8" customWidth="1"/>
    <col min="13062" max="13294" width="11.42578125" style="8"/>
    <col min="13295" max="13295" width="3.7109375" style="8" customWidth="1"/>
    <col min="13296" max="13296" width="11.28515625" style="8" customWidth="1"/>
    <col min="13297" max="13308" width="4.140625" style="8" customWidth="1"/>
    <col min="13309" max="13309" width="10.85546875" style="8" customWidth="1"/>
    <col min="13310" max="13310" width="4.7109375" style="8" customWidth="1"/>
    <col min="13311" max="13311" width="11.42578125" style="8"/>
    <col min="13312" max="13312" width="15" style="8" customWidth="1"/>
    <col min="13313" max="13313" width="4.7109375" style="8" customWidth="1"/>
    <col min="13314" max="13314" width="8.5703125" style="8" customWidth="1"/>
    <col min="13315" max="13315" width="11.42578125" style="8" customWidth="1"/>
    <col min="13316" max="13316" width="11.5703125" style="8" bestFit="1" customWidth="1"/>
    <col min="13317" max="13317" width="4.7109375" style="8" customWidth="1"/>
    <col min="13318" max="13550" width="11.42578125" style="8"/>
    <col min="13551" max="13551" width="3.7109375" style="8" customWidth="1"/>
    <col min="13552" max="13552" width="11.28515625" style="8" customWidth="1"/>
    <col min="13553" max="13564" width="4.140625" style="8" customWidth="1"/>
    <col min="13565" max="13565" width="10.85546875" style="8" customWidth="1"/>
    <col min="13566" max="13566" width="4.7109375" style="8" customWidth="1"/>
    <col min="13567" max="13567" width="11.42578125" style="8"/>
    <col min="13568" max="13568" width="15" style="8" customWidth="1"/>
    <col min="13569" max="13569" width="4.7109375" style="8" customWidth="1"/>
    <col min="13570" max="13570" width="8.5703125" style="8" customWidth="1"/>
    <col min="13571" max="13571" width="11.42578125" style="8" customWidth="1"/>
    <col min="13572" max="13572" width="11.5703125" style="8" bestFit="1" customWidth="1"/>
    <col min="13573" max="13573" width="4.7109375" style="8" customWidth="1"/>
    <col min="13574" max="13806" width="11.42578125" style="8"/>
    <col min="13807" max="13807" width="3.7109375" style="8" customWidth="1"/>
    <col min="13808" max="13808" width="11.28515625" style="8" customWidth="1"/>
    <col min="13809" max="13820" width="4.140625" style="8" customWidth="1"/>
    <col min="13821" max="13821" width="10.85546875" style="8" customWidth="1"/>
    <col min="13822" max="13822" width="4.7109375" style="8" customWidth="1"/>
    <col min="13823" max="13823" width="11.42578125" style="8"/>
    <col min="13824" max="13824" width="15" style="8" customWidth="1"/>
    <col min="13825" max="13825" width="4.7109375" style="8" customWidth="1"/>
    <col min="13826" max="13826" width="8.5703125" style="8" customWidth="1"/>
    <col min="13827" max="13827" width="11.42578125" style="8" customWidth="1"/>
    <col min="13828" max="13828" width="11.5703125" style="8" bestFit="1" customWidth="1"/>
    <col min="13829" max="13829" width="4.7109375" style="8" customWidth="1"/>
    <col min="13830" max="14062" width="11.42578125" style="8"/>
    <col min="14063" max="14063" width="3.7109375" style="8" customWidth="1"/>
    <col min="14064" max="14064" width="11.28515625" style="8" customWidth="1"/>
    <col min="14065" max="14076" width="4.140625" style="8" customWidth="1"/>
    <col min="14077" max="14077" width="10.85546875" style="8" customWidth="1"/>
    <col min="14078" max="14078" width="4.7109375" style="8" customWidth="1"/>
    <col min="14079" max="14079" width="11.42578125" style="8"/>
    <col min="14080" max="14080" width="15" style="8" customWidth="1"/>
    <col min="14081" max="14081" width="4.7109375" style="8" customWidth="1"/>
    <col min="14082" max="14082" width="8.5703125" style="8" customWidth="1"/>
    <col min="14083" max="14083" width="11.42578125" style="8" customWidth="1"/>
    <col min="14084" max="14084" width="11.5703125" style="8" bestFit="1" customWidth="1"/>
    <col min="14085" max="14085" width="4.7109375" style="8" customWidth="1"/>
    <col min="14086" max="14318" width="11.42578125" style="8"/>
    <col min="14319" max="14319" width="3.7109375" style="8" customWidth="1"/>
    <col min="14320" max="14320" width="11.28515625" style="8" customWidth="1"/>
    <col min="14321" max="14332" width="4.140625" style="8" customWidth="1"/>
    <col min="14333" max="14333" width="10.85546875" style="8" customWidth="1"/>
    <col min="14334" max="14334" width="4.7109375" style="8" customWidth="1"/>
    <col min="14335" max="14335" width="11.42578125" style="8"/>
    <col min="14336" max="14336" width="15" style="8" customWidth="1"/>
    <col min="14337" max="14337" width="4.7109375" style="8" customWidth="1"/>
    <col min="14338" max="14338" width="8.5703125" style="8" customWidth="1"/>
    <col min="14339" max="14339" width="11.42578125" style="8" customWidth="1"/>
    <col min="14340" max="14340" width="11.5703125" style="8" bestFit="1" customWidth="1"/>
    <col min="14341" max="14341" width="4.7109375" style="8" customWidth="1"/>
    <col min="14342" max="14574" width="11.42578125" style="8"/>
    <col min="14575" max="14575" width="3.7109375" style="8" customWidth="1"/>
    <col min="14576" max="14576" width="11.28515625" style="8" customWidth="1"/>
    <col min="14577" max="14588" width="4.140625" style="8" customWidth="1"/>
    <col min="14589" max="14589" width="10.85546875" style="8" customWidth="1"/>
    <col min="14590" max="14590" width="4.7109375" style="8" customWidth="1"/>
    <col min="14591" max="14591" width="11.42578125" style="8"/>
    <col min="14592" max="14592" width="15" style="8" customWidth="1"/>
    <col min="14593" max="14593" width="4.7109375" style="8" customWidth="1"/>
    <col min="14594" max="14594" width="8.5703125" style="8" customWidth="1"/>
    <col min="14595" max="14595" width="11.42578125" style="8" customWidth="1"/>
    <col min="14596" max="14596" width="11.5703125" style="8" bestFit="1" customWidth="1"/>
    <col min="14597" max="14597" width="4.7109375" style="8" customWidth="1"/>
    <col min="14598" max="14830" width="11.42578125" style="8"/>
    <col min="14831" max="14831" width="3.7109375" style="8" customWidth="1"/>
    <col min="14832" max="14832" width="11.28515625" style="8" customWidth="1"/>
    <col min="14833" max="14844" width="4.140625" style="8" customWidth="1"/>
    <col min="14845" max="14845" width="10.85546875" style="8" customWidth="1"/>
    <col min="14846" max="14846" width="4.7109375" style="8" customWidth="1"/>
    <col min="14847" max="14847" width="11.42578125" style="8"/>
    <col min="14848" max="14848" width="15" style="8" customWidth="1"/>
    <col min="14849" max="14849" width="4.7109375" style="8" customWidth="1"/>
    <col min="14850" max="14850" width="8.5703125" style="8" customWidth="1"/>
    <col min="14851" max="14851" width="11.42578125" style="8" customWidth="1"/>
    <col min="14852" max="14852" width="11.5703125" style="8" bestFit="1" customWidth="1"/>
    <col min="14853" max="14853" width="4.7109375" style="8" customWidth="1"/>
    <col min="14854" max="15086" width="11.42578125" style="8"/>
    <col min="15087" max="15087" width="3.7109375" style="8" customWidth="1"/>
    <col min="15088" max="15088" width="11.28515625" style="8" customWidth="1"/>
    <col min="15089" max="15100" width="4.140625" style="8" customWidth="1"/>
    <col min="15101" max="15101" width="10.85546875" style="8" customWidth="1"/>
    <col min="15102" max="15102" width="4.7109375" style="8" customWidth="1"/>
    <col min="15103" max="15103" width="11.42578125" style="8"/>
    <col min="15104" max="15104" width="15" style="8" customWidth="1"/>
    <col min="15105" max="15105" width="4.7109375" style="8" customWidth="1"/>
    <col min="15106" max="15106" width="8.5703125" style="8" customWidth="1"/>
    <col min="15107" max="15107" width="11.42578125" style="8" customWidth="1"/>
    <col min="15108" max="15108" width="11.5703125" style="8" bestFit="1" customWidth="1"/>
    <col min="15109" max="15109" width="4.7109375" style="8" customWidth="1"/>
    <col min="15110" max="15342" width="11.42578125" style="8"/>
    <col min="15343" max="15343" width="3.7109375" style="8" customWidth="1"/>
    <col min="15344" max="15344" width="11.28515625" style="8" customWidth="1"/>
    <col min="15345" max="15356" width="4.140625" style="8" customWidth="1"/>
    <col min="15357" max="15357" width="10.85546875" style="8" customWidth="1"/>
    <col min="15358" max="15358" width="4.7109375" style="8" customWidth="1"/>
    <col min="15359" max="15359" width="11.42578125" style="8"/>
    <col min="15360" max="15360" width="15" style="8" customWidth="1"/>
    <col min="15361" max="15361" width="4.7109375" style="8" customWidth="1"/>
    <col min="15362" max="15362" width="8.5703125" style="8" customWidth="1"/>
    <col min="15363" max="15363" width="11.42578125" style="8" customWidth="1"/>
    <col min="15364" max="15364" width="11.5703125" style="8" bestFit="1" customWidth="1"/>
    <col min="15365" max="15365" width="4.7109375" style="8" customWidth="1"/>
    <col min="15366" max="15598" width="11.42578125" style="8"/>
    <col min="15599" max="15599" width="3.7109375" style="8" customWidth="1"/>
    <col min="15600" max="15600" width="11.28515625" style="8" customWidth="1"/>
    <col min="15601" max="15612" width="4.140625" style="8" customWidth="1"/>
    <col min="15613" max="15613" width="10.85546875" style="8" customWidth="1"/>
    <col min="15614" max="15614" width="4.7109375" style="8" customWidth="1"/>
    <col min="15615" max="15615" width="11.42578125" style="8"/>
    <col min="15616" max="15616" width="15" style="8" customWidth="1"/>
    <col min="15617" max="15617" width="4.7109375" style="8" customWidth="1"/>
    <col min="15618" max="15618" width="8.5703125" style="8" customWidth="1"/>
    <col min="15619" max="15619" width="11.42578125" style="8" customWidth="1"/>
    <col min="15620" max="15620" width="11.5703125" style="8" bestFit="1" customWidth="1"/>
    <col min="15621" max="15621" width="4.7109375" style="8" customWidth="1"/>
    <col min="15622" max="15854" width="11.42578125" style="8"/>
    <col min="15855" max="15855" width="3.7109375" style="8" customWidth="1"/>
    <col min="15856" max="15856" width="11.28515625" style="8" customWidth="1"/>
    <col min="15857" max="15868" width="4.140625" style="8" customWidth="1"/>
    <col min="15869" max="15869" width="10.85546875" style="8" customWidth="1"/>
    <col min="15870" max="15870" width="4.7109375" style="8" customWidth="1"/>
    <col min="15871" max="15871" width="11.42578125" style="8"/>
    <col min="15872" max="15872" width="15" style="8" customWidth="1"/>
    <col min="15873" max="15873" width="4.7109375" style="8" customWidth="1"/>
    <col min="15874" max="15874" width="8.5703125" style="8" customWidth="1"/>
    <col min="15875" max="15875" width="11.42578125" style="8" customWidth="1"/>
    <col min="15876" max="15876" width="11.5703125" style="8" bestFit="1" customWidth="1"/>
    <col min="15877" max="15877" width="4.7109375" style="8" customWidth="1"/>
    <col min="15878" max="16110" width="11.42578125" style="8"/>
    <col min="16111" max="16111" width="3.7109375" style="8" customWidth="1"/>
    <col min="16112" max="16112" width="11.28515625" style="8" customWidth="1"/>
    <col min="16113" max="16124" width="4.140625" style="8" customWidth="1"/>
    <col min="16125" max="16125" width="10.85546875" style="8" customWidth="1"/>
    <col min="16126" max="16126" width="4.7109375" style="8" customWidth="1"/>
    <col min="16127" max="16127" width="11.42578125" style="8"/>
    <col min="16128" max="16128" width="15" style="8" customWidth="1"/>
    <col min="16129" max="16129" width="4.7109375" style="8" customWidth="1"/>
    <col min="16130" max="16130" width="8.5703125" style="8" customWidth="1"/>
    <col min="16131" max="16131" width="11.42578125" style="8" customWidth="1"/>
    <col min="16132" max="16132" width="11.5703125" style="8" bestFit="1" customWidth="1"/>
    <col min="16133" max="16133" width="4.7109375" style="8" customWidth="1"/>
    <col min="16134" max="16384" width="11.42578125" style="8"/>
  </cols>
  <sheetData>
    <row r="1" spans="2:8" ht="15.75" thickBot="1" x14ac:dyDescent="0.3">
      <c r="B1" s="7"/>
      <c r="C1" s="7"/>
      <c r="D1" s="7"/>
      <c r="E1" s="7"/>
      <c r="F1" s="7"/>
      <c r="G1" s="7"/>
    </row>
    <row r="2" spans="2:8" x14ac:dyDescent="0.25">
      <c r="B2" s="9"/>
      <c r="C2" s="607">
        <v>2016</v>
      </c>
      <c r="D2" s="608"/>
      <c r="E2" s="7"/>
      <c r="F2" s="7"/>
      <c r="G2" s="7"/>
    </row>
    <row r="3" spans="2:8" ht="15.75" thickBot="1" x14ac:dyDescent="0.3">
      <c r="B3" s="11"/>
      <c r="C3" s="609">
        <v>2017</v>
      </c>
      <c r="D3" s="610"/>
      <c r="E3" s="7"/>
      <c r="F3" s="7"/>
      <c r="G3" s="7"/>
      <c r="H3" s="7"/>
    </row>
    <row r="4" spans="2:8" x14ac:dyDescent="0.25">
      <c r="B4" s="7"/>
      <c r="C4" s="7"/>
      <c r="D4" s="7"/>
      <c r="E4" s="7"/>
      <c r="F4" s="7"/>
      <c r="G4" s="7"/>
    </row>
    <row r="5" spans="2:8" ht="75" customHeight="1" x14ac:dyDescent="0.25">
      <c r="B5" s="12" t="s">
        <v>43</v>
      </c>
      <c r="C5" s="13" t="s">
        <v>44</v>
      </c>
      <c r="D5" s="14" t="s">
        <v>45</v>
      </c>
      <c r="E5" s="14" t="s">
        <v>46</v>
      </c>
      <c r="F5" s="15" t="s">
        <v>47</v>
      </c>
      <c r="G5" s="16"/>
    </row>
    <row r="6" spans="2:8" x14ac:dyDescent="0.25">
      <c r="B6" s="17" t="s">
        <v>62</v>
      </c>
      <c r="C6" s="18">
        <v>4902.58</v>
      </c>
      <c r="D6" s="18">
        <v>16905.669999999998</v>
      </c>
      <c r="E6" s="18">
        <v>112.96</v>
      </c>
      <c r="F6" s="19">
        <v>389.52</v>
      </c>
      <c r="G6" s="18"/>
    </row>
    <row r="7" spans="2:8" x14ac:dyDescent="0.25">
      <c r="B7" s="17" t="s">
        <v>64</v>
      </c>
      <c r="C7" s="18">
        <v>6569.29</v>
      </c>
      <c r="D7" s="18">
        <v>16905.669999999998</v>
      </c>
      <c r="E7" s="18">
        <v>151.36000000000001</v>
      </c>
      <c r="F7" s="19">
        <v>389.52</v>
      </c>
      <c r="G7" s="18"/>
    </row>
    <row r="8" spans="2:8" x14ac:dyDescent="0.25">
      <c r="B8" s="17" t="s">
        <v>66</v>
      </c>
      <c r="C8" s="18">
        <v>8424.67</v>
      </c>
      <c r="D8" s="18">
        <v>16905.669999999998</v>
      </c>
      <c r="E8" s="18">
        <v>194.11</v>
      </c>
      <c r="F8" s="19">
        <v>389.52</v>
      </c>
      <c r="G8" s="18"/>
    </row>
    <row r="9" spans="2:8" x14ac:dyDescent="0.25">
      <c r="B9" s="20"/>
      <c r="C9" s="20"/>
      <c r="D9" s="20"/>
      <c r="E9" s="20"/>
      <c r="F9" s="20"/>
      <c r="G9" s="18"/>
    </row>
    <row r="10" spans="2:8" s="21" customFormat="1" ht="5.0999999999999996" customHeight="1" x14ac:dyDescent="0.25">
      <c r="C10" s="22"/>
      <c r="D10" s="22"/>
      <c r="E10" s="22"/>
      <c r="F10" s="22"/>
      <c r="G10" s="22"/>
    </row>
    <row r="11" spans="2:8" x14ac:dyDescent="0.25">
      <c r="B11" s="23" t="s">
        <v>69</v>
      </c>
      <c r="C11" s="24">
        <v>10107.299999999999</v>
      </c>
      <c r="D11" s="24">
        <v>16905.669999999998</v>
      </c>
      <c r="E11" s="24">
        <v>232.88</v>
      </c>
      <c r="F11" s="25">
        <v>389.52</v>
      </c>
      <c r="G11" s="18"/>
    </row>
    <row r="12" spans="2:8" x14ac:dyDescent="0.25">
      <c r="B12" s="17" t="s">
        <v>71</v>
      </c>
      <c r="C12" s="18">
        <v>13561.53</v>
      </c>
      <c r="D12" s="18">
        <v>16905.669999999998</v>
      </c>
      <c r="E12" s="18">
        <v>312.47000000000003</v>
      </c>
      <c r="F12" s="19">
        <v>389.52</v>
      </c>
      <c r="G12" s="18"/>
    </row>
    <row r="13" spans="2:8" x14ac:dyDescent="0.25">
      <c r="B13" s="17" t="s">
        <v>73</v>
      </c>
      <c r="C13" s="18">
        <v>17393.11</v>
      </c>
      <c r="D13" s="18">
        <v>19393.11</v>
      </c>
      <c r="E13" s="18">
        <v>400.75</v>
      </c>
      <c r="F13" s="19">
        <v>446.83</v>
      </c>
      <c r="G13" s="18"/>
    </row>
    <row r="14" spans="2:8" x14ac:dyDescent="0.25">
      <c r="B14" s="20"/>
      <c r="C14" s="20"/>
      <c r="D14" s="20"/>
      <c r="E14" s="20"/>
      <c r="F14" s="20"/>
      <c r="G14" s="18"/>
    </row>
    <row r="15" spans="2:8" s="21" customFormat="1" ht="5.0999999999999996" customHeight="1" x14ac:dyDescent="0.25">
      <c r="C15" s="22"/>
      <c r="D15" s="22"/>
      <c r="E15" s="22"/>
      <c r="F15" s="7"/>
      <c r="G15" s="7"/>
    </row>
    <row r="16" spans="2:8" x14ac:dyDescent="0.25">
      <c r="B16" s="23" t="s">
        <v>75</v>
      </c>
      <c r="C16" s="24">
        <v>3618.32</v>
      </c>
      <c r="D16" s="24">
        <v>16905.669999999998</v>
      </c>
      <c r="E16" s="24">
        <v>83.37</v>
      </c>
      <c r="F16" s="25">
        <v>389.52</v>
      </c>
      <c r="G16" s="18"/>
    </row>
    <row r="17" spans="1:7" x14ac:dyDescent="0.25">
      <c r="B17" s="17" t="s">
        <v>77</v>
      </c>
      <c r="C17" s="18">
        <v>4830.1899999999996</v>
      </c>
      <c r="D17" s="18">
        <v>16905.669999999998</v>
      </c>
      <c r="E17" s="18">
        <v>111.29</v>
      </c>
      <c r="F17" s="19">
        <v>389.52</v>
      </c>
      <c r="G17" s="18"/>
    </row>
    <row r="18" spans="1:7" x14ac:dyDescent="0.25">
      <c r="B18" s="17" t="s">
        <v>79</v>
      </c>
      <c r="C18" s="18">
        <v>7741.18</v>
      </c>
      <c r="D18" s="18">
        <v>16905.669999999998</v>
      </c>
      <c r="E18" s="18">
        <v>178.36</v>
      </c>
      <c r="F18" s="19">
        <v>389.52</v>
      </c>
      <c r="G18" s="18"/>
    </row>
    <row r="19" spans="1:7" x14ac:dyDescent="0.25">
      <c r="B19" s="20"/>
      <c r="C19" s="20"/>
      <c r="D19" s="20"/>
      <c r="E19" s="20"/>
      <c r="F19" s="20"/>
      <c r="G19" s="18"/>
    </row>
    <row r="20" spans="1:7" ht="5.0999999999999996" customHeight="1" x14ac:dyDescent="0.25">
      <c r="C20" s="22"/>
      <c r="D20" s="22"/>
      <c r="E20" s="22"/>
      <c r="F20" s="7"/>
      <c r="G20" s="7"/>
    </row>
    <row r="21" spans="1:7" x14ac:dyDescent="0.25">
      <c r="B21" s="7"/>
      <c r="C21" s="7"/>
      <c r="D21" s="7"/>
      <c r="E21" s="7"/>
      <c r="F21" s="7"/>
      <c r="G21" s="18"/>
    </row>
    <row r="22" spans="1:7" x14ac:dyDescent="0.25">
      <c r="B22" s="7"/>
      <c r="C22" s="7"/>
      <c r="D22" s="7"/>
      <c r="E22" s="7"/>
      <c r="F22" s="7"/>
      <c r="G22" s="7"/>
    </row>
    <row r="23" spans="1:7" ht="22.5" customHeight="1" x14ac:dyDescent="0.25">
      <c r="A23" s="27"/>
      <c r="B23" s="29"/>
      <c r="C23" s="29"/>
      <c r="D23" s="35"/>
      <c r="E23" s="35"/>
      <c r="F23" s="33"/>
      <c r="G23" s="29"/>
    </row>
    <row r="24" spans="1:7" ht="22.5" customHeight="1" x14ac:dyDescent="0.25">
      <c r="A24" s="27"/>
      <c r="B24" s="29"/>
      <c r="C24" s="29"/>
      <c r="D24" s="30"/>
      <c r="E24" s="34"/>
      <c r="F24" s="606"/>
      <c r="G24" s="606"/>
    </row>
    <row r="25" spans="1:7" ht="22.5" customHeight="1" x14ac:dyDescent="0.25">
      <c r="A25" s="27"/>
      <c r="B25" s="29"/>
      <c r="C25" s="29"/>
      <c r="D25" s="30"/>
      <c r="E25" s="34"/>
      <c r="F25" s="606"/>
      <c r="G25" s="606"/>
    </row>
    <row r="26" spans="1:7" ht="22.5" customHeight="1" x14ac:dyDescent="0.25">
      <c r="A26" s="27"/>
      <c r="B26" s="29"/>
      <c r="C26" s="29"/>
      <c r="D26" s="606"/>
      <c r="E26" s="606"/>
      <c r="F26" s="606"/>
      <c r="G26" s="606"/>
    </row>
    <row r="27" spans="1:7" ht="22.5" customHeight="1" x14ac:dyDescent="0.25">
      <c r="A27" s="27"/>
      <c r="B27" s="29"/>
      <c r="C27" s="29"/>
      <c r="D27" s="29"/>
      <c r="E27" s="29"/>
      <c r="F27" s="29"/>
      <c r="G27" s="29"/>
    </row>
    <row r="28" spans="1:7" ht="22.5" customHeight="1" x14ac:dyDescent="0.25">
      <c r="A28" s="27"/>
      <c r="B28" s="29"/>
      <c r="C28" s="29"/>
      <c r="D28" s="32"/>
      <c r="E28" s="32"/>
      <c r="F28" s="29"/>
      <c r="G28" s="29"/>
    </row>
    <row r="29" spans="1:7" ht="22.5" customHeight="1" x14ac:dyDescent="0.25">
      <c r="A29" s="27"/>
      <c r="B29" s="29"/>
      <c r="C29" s="29"/>
      <c r="D29" s="29"/>
      <c r="E29" s="29"/>
      <c r="F29" s="29"/>
      <c r="G29" s="29"/>
    </row>
    <row r="30" spans="1:7" ht="22.5" customHeight="1" x14ac:dyDescent="0.25">
      <c r="A30" s="27"/>
      <c r="B30" s="29"/>
      <c r="C30" s="29"/>
      <c r="D30" s="29"/>
      <c r="E30" s="29"/>
      <c r="F30" s="29"/>
      <c r="G30" s="31"/>
    </row>
    <row r="31" spans="1:7" x14ac:dyDescent="0.25">
      <c r="B31" s="7"/>
      <c r="C31" s="7"/>
      <c r="D31" s="7"/>
      <c r="E31" s="7"/>
      <c r="F31" s="7"/>
      <c r="G31" s="7"/>
    </row>
    <row r="32" spans="1:7" x14ac:dyDescent="0.25">
      <c r="B32" s="7"/>
      <c r="C32" s="7"/>
      <c r="D32" s="7"/>
      <c r="E32" s="7"/>
      <c r="F32" s="7"/>
      <c r="G32" s="7"/>
    </row>
    <row r="33" spans="2:7" x14ac:dyDescent="0.25">
      <c r="B33" s="7"/>
      <c r="C33" s="7"/>
      <c r="D33" s="7"/>
      <c r="E33" s="7"/>
      <c r="F33" s="7"/>
      <c r="G33" s="7"/>
    </row>
    <row r="34" spans="2:7" x14ac:dyDescent="0.25">
      <c r="B34" s="7"/>
      <c r="C34" s="7"/>
      <c r="D34" s="7"/>
      <c r="E34" s="7"/>
      <c r="F34" s="7"/>
      <c r="G34" s="7"/>
    </row>
    <row r="35" spans="2:7" ht="20.100000000000001" customHeight="1" x14ac:dyDescent="0.25">
      <c r="B35" s="7"/>
      <c r="C35" s="7"/>
      <c r="D35" s="7"/>
      <c r="E35" s="7"/>
      <c r="F35" s="7"/>
      <c r="G35" s="7"/>
    </row>
    <row r="36" spans="2:7" ht="20.100000000000001" customHeight="1" x14ac:dyDescent="0.25">
      <c r="B36" s="7"/>
      <c r="C36" s="7"/>
      <c r="D36" s="7"/>
      <c r="E36" s="7"/>
      <c r="F36" s="7"/>
      <c r="G36" s="7"/>
    </row>
    <row r="37" spans="2:7" ht="20.100000000000001" customHeight="1" x14ac:dyDescent="0.25">
      <c r="B37" s="7"/>
      <c r="C37" s="7"/>
      <c r="D37" s="7"/>
      <c r="E37" s="7"/>
      <c r="F37" s="7"/>
      <c r="G37" s="7"/>
    </row>
    <row r="38" spans="2:7" ht="20.100000000000001" customHeight="1" x14ac:dyDescent="0.25">
      <c r="B38" s="7"/>
      <c r="C38" s="7"/>
      <c r="D38" s="7"/>
      <c r="E38" s="7"/>
      <c r="F38" s="7"/>
      <c r="G38" s="7"/>
    </row>
  </sheetData>
  <mergeCells count="5">
    <mergeCell ref="C2:D2"/>
    <mergeCell ref="C3:D3"/>
    <mergeCell ref="F24:G24"/>
    <mergeCell ref="F25:G25"/>
    <mergeCell ref="D26:G26"/>
  </mergeCells>
  <pageMargins left="0.51181102362204722" right="0.51181102362204722" top="0.59055118110236227" bottom="0.59055118110236227" header="0.31496062992125984" footer="0.31496062992125984"/>
  <pageSetup paperSize="9" scale="72" orientation="landscape" verticalDpi="4294967293" r:id="rId1"/>
  <headerFooter>
    <oddFooter>&amp;C&amp;Z&amp;F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om_ydate xmlns="http://schemas.microsoft.com/sharepoint/v4" xsi:nil="true"/>
    <vom_xdate xmlns="http://schemas.microsoft.com/sharepoint/v4">2015-07-07T22:00:00+00:00</vom_xdat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8E8C6B7A95E5D4EA3F5FC632342C11E" ma:contentTypeVersion="2" ma:contentTypeDescription="Ein neues Dokument erstellen." ma:contentTypeScope="" ma:versionID="cbc35db62207408e47b576d8e4b353c2">
  <xsd:schema xmlns:xsd="http://www.w3.org/2001/XMLSchema" xmlns:xs="http://www.w3.org/2001/XMLSchema" xmlns:p="http://schemas.microsoft.com/office/2006/metadata/properties" xmlns:ns2="http://schemas.microsoft.com/sharepoint/v4" targetNamespace="http://schemas.microsoft.com/office/2006/metadata/properties" ma:root="true" ma:fieldsID="757f846d399aff81398a0146956d3eb2" ns2:_="">
    <xsd:import namespace="http://schemas.microsoft.com/sharepoint/v4"/>
    <xsd:element name="properties">
      <xsd:complexType>
        <xsd:sequence>
          <xsd:element name="documentManagement">
            <xsd:complexType>
              <xsd:all>
                <xsd:element ref="ns2:vom_xdate" minOccurs="0"/>
                <xsd:element ref="ns2:vom_y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vom_xdate" ma:index="8" nillable="true" ma:displayName="vom_xdate" ma:format="DateOnly" ma:internalName="vom_xdate">
      <xsd:simpleType>
        <xsd:restriction base="dms:DateTime"/>
      </xsd:simpleType>
    </xsd:element>
    <xsd:element name="vom_ydate" ma:index="9" nillable="true" ma:displayName="vom_ydate" ma:format="DateOnly" ma:internalName="vom_y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5B16A8-2A62-4497-BDD4-5CBFDFD203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88CAA40E-A912-4B7A-B9B9-1AA1793DB3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56D628-D88A-40E4-B38F-CC190CF487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20</vt:i4>
      </vt:variant>
    </vt:vector>
  </HeadingPairs>
  <TitlesOfParts>
    <vt:vector size="36" baseType="lpstr">
      <vt:lpstr>Bearbeitungshinweise</vt:lpstr>
      <vt:lpstr>Kita-Korrekturabrechnung</vt:lpstr>
      <vt:lpstr>Endabrechnung bis 19-20</vt:lpstr>
      <vt:lpstr>Endabrechnung ab 20-21</vt:lpstr>
      <vt:lpstr>KiSt-Korrverf. Miet-SoFi </vt:lpstr>
      <vt:lpstr>2014</vt:lpstr>
      <vt:lpstr>2015</vt:lpstr>
      <vt:lpstr>2016</vt:lpstr>
      <vt:lpstr>2017</vt:lpstr>
      <vt:lpstr>2018</vt:lpstr>
      <vt:lpstr>2019</vt:lpstr>
      <vt:lpstr>2020</vt:lpstr>
      <vt:lpstr>2021</vt:lpstr>
      <vt:lpstr>2022</vt:lpstr>
      <vt:lpstr>2023</vt:lpstr>
      <vt:lpstr>2024</vt:lpstr>
      <vt:lpstr>'2014'!Druckbereich</vt:lpstr>
      <vt:lpstr>'2015'!Druckbereich</vt:lpstr>
      <vt:lpstr>'2016'!Druckbereich</vt:lpstr>
      <vt:lpstr>'2017'!Druckbereich</vt:lpstr>
      <vt:lpstr>'2018'!Druckbereich</vt:lpstr>
      <vt:lpstr>'2019'!Druckbereich</vt:lpstr>
      <vt:lpstr>'2020'!Druckbereich</vt:lpstr>
      <vt:lpstr>'Endabrechnung ab 20-21'!Druckbereich</vt:lpstr>
      <vt:lpstr>'Endabrechnung bis 19-20'!Druckbereich</vt:lpstr>
      <vt:lpstr>'Kita-Korrekturabrechnung'!Druckbereich</vt:lpstr>
      <vt:lpstr>'Endabrechnung bis 19-20'!Ist</vt:lpstr>
      <vt:lpstr>Ist</vt:lpstr>
      <vt:lpstr>ISTneu</vt:lpstr>
      <vt:lpstr>'Endabrechnung bis 19-20'!KP</vt:lpstr>
      <vt:lpstr>KP</vt:lpstr>
      <vt:lpstr>KPneu</vt:lpstr>
      <vt:lpstr>'Endabrechnung bis 19-20'!PG</vt:lpstr>
      <vt:lpstr>PG</vt:lpstr>
      <vt:lpstr>PGneu</vt:lpstr>
      <vt:lpstr>PGVJ</vt:lpstr>
    </vt:vector>
  </TitlesOfParts>
  <Company>Erzbistum Köln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Kirchensteuerspitzabrechnung-Formular</dc:title>
  <dc:creator>Nicole.Reichelt</dc:creator>
  <cp:lastModifiedBy>sp95230</cp:lastModifiedBy>
  <cp:lastPrinted>2020-08-17T06:51:16Z</cp:lastPrinted>
  <dcterms:created xsi:type="dcterms:W3CDTF">2011-11-30T11:39:00Z</dcterms:created>
  <dcterms:modified xsi:type="dcterms:W3CDTF">2023-03-23T14:58:53Z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0x010100F8E8C6B7A95E5D4EA3F5FC632342C11E</vt:lpwstr>
  </property>
</Properties>
</file>